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8190" windowHeight="5235"/>
  </bookViews>
  <sheets>
    <sheet name="Инструкции" sheetId="1" r:id="rId1"/>
    <sheet name="Итог 2024 г." sheetId="2" r:id="rId2"/>
    <sheet name="Квартира 1" sheetId="3" r:id="rId3"/>
    <sheet name="Квартира 2" sheetId="8" r:id="rId4"/>
    <sheet name="Квартира 3" sheetId="9" r:id="rId5"/>
  </sheets>
  <calcPr calcId="114210" refMode="R1C1"/>
</workbook>
</file>

<file path=xl/calcChain.xml><?xml version="1.0" encoding="utf-8"?>
<calcChain xmlns="http://schemas.openxmlformats.org/spreadsheetml/2006/main">
  <c r="G27" i="3"/>
  <c r="C15" i="2"/>
  <c r="D15"/>
  <c r="E15"/>
  <c r="F15"/>
  <c r="E4" i="9"/>
  <c r="E4" i="8"/>
  <c r="E4" i="3"/>
  <c r="P1" i="9"/>
  <c r="P1" i="8"/>
  <c r="P1" i="3"/>
  <c r="O4"/>
  <c r="N4"/>
  <c r="M4"/>
  <c r="L4"/>
  <c r="K4"/>
  <c r="J4"/>
  <c r="I4"/>
  <c r="H4"/>
  <c r="G4"/>
  <c r="F4"/>
  <c r="D4"/>
  <c r="O4" i="8"/>
  <c r="N4"/>
  <c r="M4"/>
  <c r="L4"/>
  <c r="K4"/>
  <c r="J4"/>
  <c r="I4"/>
  <c r="H4"/>
  <c r="G4"/>
  <c r="F4"/>
  <c r="D4"/>
  <c r="O4" i="9"/>
  <c r="N4"/>
  <c r="M4"/>
  <c r="L4"/>
  <c r="K4"/>
  <c r="J4"/>
  <c r="I4"/>
  <c r="H4"/>
  <c r="G4"/>
  <c r="F4"/>
  <c r="D4"/>
  <c r="K12" i="1"/>
  <c r="D6" i="3"/>
  <c r="E6"/>
  <c r="F6"/>
  <c r="G6"/>
  <c r="H6"/>
  <c r="I6"/>
  <c r="J6"/>
  <c r="K6"/>
  <c r="L6"/>
  <c r="M6"/>
  <c r="N6"/>
  <c r="O6"/>
  <c r="P6"/>
  <c r="P16"/>
  <c r="P25"/>
  <c r="P27"/>
  <c r="P29"/>
  <c r="O27" i="9"/>
  <c r="N27"/>
  <c r="M27"/>
  <c r="L27"/>
  <c r="K27"/>
  <c r="J27"/>
  <c r="I27"/>
  <c r="H27"/>
  <c r="G27"/>
  <c r="F27"/>
  <c r="E27"/>
  <c r="D27"/>
  <c r="P25"/>
  <c r="O27" i="3"/>
  <c r="N27"/>
  <c r="M27"/>
  <c r="L27"/>
  <c r="K27"/>
  <c r="J27"/>
  <c r="I27"/>
  <c r="H27"/>
  <c r="F27"/>
  <c r="E27"/>
  <c r="D27"/>
  <c r="D29" i="9"/>
  <c r="M29"/>
  <c r="E24" i="2"/>
  <c r="P24" i="9"/>
  <c r="E23" i="2"/>
  <c r="P23" i="9"/>
  <c r="E22" i="2"/>
  <c r="P22" i="9"/>
  <c r="E21" i="2"/>
  <c r="P21" i="9"/>
  <c r="E20" i="2"/>
  <c r="P20" i="9"/>
  <c r="E19" i="2"/>
  <c r="P19" i="9"/>
  <c r="E18" i="2"/>
  <c r="P18" i="9"/>
  <c r="E17" i="2"/>
  <c r="P17" i="9"/>
  <c r="E16" i="2"/>
  <c r="P16" i="9"/>
  <c r="P12"/>
  <c r="E12" i="2"/>
  <c r="P11" i="9"/>
  <c r="E11" i="2"/>
  <c r="P10" i="9"/>
  <c r="P9"/>
  <c r="E9" i="2"/>
  <c r="O6" i="9"/>
  <c r="O29"/>
  <c r="N6"/>
  <c r="N29"/>
  <c r="M6"/>
  <c r="L6"/>
  <c r="L29"/>
  <c r="K6"/>
  <c r="K29"/>
  <c r="J6"/>
  <c r="J29"/>
  <c r="I6"/>
  <c r="I29"/>
  <c r="H6"/>
  <c r="H29"/>
  <c r="G6"/>
  <c r="G29"/>
  <c r="F6"/>
  <c r="F29"/>
  <c r="E6"/>
  <c r="E29"/>
  <c r="D6"/>
  <c r="O5"/>
  <c r="N5"/>
  <c r="M5"/>
  <c r="L5"/>
  <c r="K5"/>
  <c r="J5"/>
  <c r="I5"/>
  <c r="H5"/>
  <c r="G5"/>
  <c r="F5"/>
  <c r="E5"/>
  <c r="D5"/>
  <c r="O9"/>
  <c r="O7"/>
  <c r="N9"/>
  <c r="N7"/>
  <c r="M8"/>
  <c r="L8"/>
  <c r="K8"/>
  <c r="J8"/>
  <c r="I9"/>
  <c r="I7"/>
  <c r="H9"/>
  <c r="H7"/>
  <c r="G9"/>
  <c r="G7"/>
  <c r="F9"/>
  <c r="F7"/>
  <c r="E8"/>
  <c r="D8"/>
  <c r="O27" i="8"/>
  <c r="N27"/>
  <c r="M27"/>
  <c r="L27"/>
  <c r="K27"/>
  <c r="J27"/>
  <c r="I27"/>
  <c r="H27"/>
  <c r="G27"/>
  <c r="F27"/>
  <c r="E27"/>
  <c r="D27"/>
  <c r="P25"/>
  <c r="D24" i="2"/>
  <c r="P24" i="8"/>
  <c r="D23" i="2"/>
  <c r="P23" i="8"/>
  <c r="D22" i="2"/>
  <c r="P22" i="8"/>
  <c r="D21" i="2"/>
  <c r="P21" i="8"/>
  <c r="D20" i="2"/>
  <c r="P20" i="8"/>
  <c r="D19" i="2"/>
  <c r="P19" i="8"/>
  <c r="D18" i="2"/>
  <c r="P18" i="8"/>
  <c r="D17" i="2"/>
  <c r="P17" i="8"/>
  <c r="D16" i="2"/>
  <c r="P16" i="8"/>
  <c r="P12"/>
  <c r="D12" i="2"/>
  <c r="P11" i="8"/>
  <c r="D11" i="2"/>
  <c r="P10" i="8"/>
  <c r="P9"/>
  <c r="D9" i="2"/>
  <c r="O6" i="8"/>
  <c r="N6"/>
  <c r="M6"/>
  <c r="L6"/>
  <c r="K6"/>
  <c r="J6"/>
  <c r="I6"/>
  <c r="H6"/>
  <c r="G6"/>
  <c r="F6"/>
  <c r="E6"/>
  <c r="D6"/>
  <c r="O5"/>
  <c r="N5"/>
  <c r="M5"/>
  <c r="L5"/>
  <c r="K5"/>
  <c r="J5"/>
  <c r="I5"/>
  <c r="H5"/>
  <c r="G5"/>
  <c r="F5"/>
  <c r="E5"/>
  <c r="D5"/>
  <c r="O9"/>
  <c r="O7"/>
  <c r="N9"/>
  <c r="N7"/>
  <c r="M8"/>
  <c r="L8"/>
  <c r="K9"/>
  <c r="K7"/>
  <c r="J8"/>
  <c r="I8"/>
  <c r="H9"/>
  <c r="H7"/>
  <c r="G9"/>
  <c r="G7"/>
  <c r="F9"/>
  <c r="F7"/>
  <c r="E8"/>
  <c r="D8"/>
  <c r="E5" i="3"/>
  <c r="F5"/>
  <c r="G5"/>
  <c r="H5"/>
  <c r="I5"/>
  <c r="J5"/>
  <c r="K5"/>
  <c r="L5"/>
  <c r="M5"/>
  <c r="N5"/>
  <c r="O5"/>
  <c r="E29"/>
  <c r="F29"/>
  <c r="G29"/>
  <c r="H29"/>
  <c r="I29"/>
  <c r="J29"/>
  <c r="K29"/>
  <c r="L29"/>
  <c r="M29"/>
  <c r="N29"/>
  <c r="O29"/>
  <c r="D5"/>
  <c r="P27" i="9"/>
  <c r="P29"/>
  <c r="I29" i="8"/>
  <c r="P6"/>
  <c r="D6" i="2"/>
  <c r="H8" i="8"/>
  <c r="D29"/>
  <c r="O8" i="9"/>
  <c r="F8"/>
  <c r="G8"/>
  <c r="H8"/>
  <c r="E10" i="2"/>
  <c r="N8" i="9"/>
  <c r="O29" i="8"/>
  <c r="H29"/>
  <c r="D10" i="2"/>
  <c r="F8" i="8"/>
  <c r="G29"/>
  <c r="G8"/>
  <c r="K29"/>
  <c r="L29"/>
  <c r="N8"/>
  <c r="O8"/>
  <c r="P5" i="9"/>
  <c r="E5" i="2"/>
  <c r="P6" i="9"/>
  <c r="J9"/>
  <c r="J7"/>
  <c r="I8"/>
  <c r="D9"/>
  <c r="D7"/>
  <c r="L9"/>
  <c r="L7"/>
  <c r="E9"/>
  <c r="E7"/>
  <c r="M9"/>
  <c r="M7"/>
  <c r="K9"/>
  <c r="K7"/>
  <c r="P5" i="8"/>
  <c r="D5" i="2"/>
  <c r="M29" i="8"/>
  <c r="F29"/>
  <c r="N29"/>
  <c r="P27"/>
  <c r="J29"/>
  <c r="E29"/>
  <c r="L9"/>
  <c r="L7"/>
  <c r="J9"/>
  <c r="J7"/>
  <c r="D9"/>
  <c r="D7"/>
  <c r="E9"/>
  <c r="E7"/>
  <c r="M9"/>
  <c r="M7"/>
  <c r="I9"/>
  <c r="I7"/>
  <c r="K8"/>
  <c r="P8"/>
  <c r="D8" i="2"/>
  <c r="E6"/>
  <c r="P8" i="9"/>
  <c r="E8" i="2"/>
  <c r="P29" i="8"/>
  <c r="P7" i="9"/>
  <c r="E7" i="2"/>
  <c r="P7" i="8"/>
  <c r="D7" i="2"/>
  <c r="D29" i="3"/>
  <c r="O9"/>
  <c r="O8"/>
  <c r="F8"/>
  <c r="L9"/>
  <c r="L7"/>
  <c r="K9"/>
  <c r="K8"/>
  <c r="L8"/>
  <c r="P12"/>
  <c r="I9"/>
  <c r="I7"/>
  <c r="D9"/>
  <c r="J9"/>
  <c r="C4" i="2"/>
  <c r="F4"/>
  <c r="N9" i="3"/>
  <c r="M9"/>
  <c r="H9"/>
  <c r="G9"/>
  <c r="F9"/>
  <c r="E9"/>
  <c r="N8"/>
  <c r="M8"/>
  <c r="J8"/>
  <c r="I8"/>
  <c r="H8"/>
  <c r="G8"/>
  <c r="E8"/>
  <c r="D8"/>
  <c r="P11"/>
  <c r="C11" i="2"/>
  <c r="F11"/>
  <c r="P10" i="3"/>
  <c r="P9"/>
  <c r="C9" i="2"/>
  <c r="P5" i="3"/>
  <c r="C5" i="2"/>
  <c r="P17" i="3"/>
  <c r="C16" i="2"/>
  <c r="F5"/>
  <c r="F9"/>
  <c r="C6"/>
  <c r="D7" i="3"/>
  <c r="M7"/>
  <c r="C10" i="2"/>
  <c r="F10"/>
  <c r="E7" i="3"/>
  <c r="P8"/>
  <c r="C8" i="2"/>
  <c r="F8"/>
  <c r="C12"/>
  <c r="F12"/>
  <c r="H7" i="3"/>
  <c r="F7"/>
  <c r="J7"/>
  <c r="N7"/>
  <c r="G7"/>
  <c r="K7"/>
  <c r="O7"/>
  <c r="C24" i="2"/>
  <c r="P24" i="3"/>
  <c r="P23"/>
  <c r="C22" i="2"/>
  <c r="P22" i="3"/>
  <c r="C21" i="2"/>
  <c r="P21" i="3"/>
  <c r="C20" i="2"/>
  <c r="P20" i="3"/>
  <c r="C19" i="2"/>
  <c r="P19" i="3"/>
  <c r="C18" i="2"/>
  <c r="P18" i="3"/>
  <c r="C17" i="2"/>
  <c r="C23"/>
  <c r="C25"/>
  <c r="C27"/>
  <c r="F6"/>
  <c r="P7" i="3"/>
  <c r="C7" i="2"/>
  <c r="F7"/>
  <c r="E25"/>
  <c r="D25"/>
  <c r="D27"/>
  <c r="F21"/>
  <c r="F24"/>
  <c r="F19"/>
  <c r="F18"/>
  <c r="F22"/>
  <c r="F17"/>
  <c r="F16"/>
  <c r="F20"/>
  <c r="F23"/>
  <c r="F25"/>
  <c r="F27"/>
  <c r="E27"/>
</calcChain>
</file>

<file path=xl/sharedStrings.xml><?xml version="1.0" encoding="utf-8"?>
<sst xmlns="http://schemas.openxmlformats.org/spreadsheetml/2006/main" count="242" uniqueCount="86">
  <si>
    <t>Days in a month</t>
  </si>
  <si>
    <t>Квартира 1</t>
  </si>
  <si>
    <t>Квартира 2</t>
  </si>
  <si>
    <t>Квартира 3</t>
  </si>
  <si>
    <t>Доход</t>
  </si>
  <si>
    <t>Расход</t>
  </si>
  <si>
    <t>Чистая прибыль</t>
  </si>
  <si>
    <t>Ожидаемый доход</t>
  </si>
  <si>
    <t>Доход в сутки RevPar</t>
  </si>
  <si>
    <t>Для Свободных</t>
  </si>
  <si>
    <t>Средняя заполняемость</t>
  </si>
  <si>
    <t>Менеджер</t>
  </si>
  <si>
    <t>Зарплата</t>
  </si>
  <si>
    <t>Реклама</t>
  </si>
  <si>
    <t>Запасы</t>
  </si>
  <si>
    <t>Еженедельная уборка</t>
  </si>
  <si>
    <t>Доля Свободных</t>
  </si>
  <si>
    <t>Забронировано Суток</t>
  </si>
  <si>
    <t>👈 Замените своими данными</t>
  </si>
  <si>
    <t>Доход в Сутки</t>
  </si>
  <si>
    <t>Дней в месяце</t>
  </si>
  <si>
    <t>Дней в Месяце</t>
  </si>
  <si>
    <t>Не забронировано Суток</t>
  </si>
  <si>
    <t>Цена за Сутки</t>
  </si>
  <si>
    <t>ИТОГ</t>
  </si>
  <si>
    <t>👇 Замените своими данными</t>
  </si>
  <si>
    <t>Название расходов</t>
  </si>
  <si>
    <t>Тип расходов</t>
  </si>
  <si>
    <t>Ремонт</t>
  </si>
  <si>
    <t>Счет</t>
  </si>
  <si>
    <t>Важная информация:</t>
  </si>
  <si>
    <t>Приход</t>
  </si>
  <si>
    <t xml:space="preserve"> Было доступно к Брони</t>
  </si>
  <si>
    <t>Зарплата за эту Кв.</t>
  </si>
  <si>
    <t>Поломки, Тех. Обслуж.</t>
  </si>
  <si>
    <t xml:space="preserve">Ремонт </t>
  </si>
  <si>
    <t>Поломано &amp; разбито</t>
  </si>
  <si>
    <t>Счета</t>
  </si>
  <si>
    <t>Коммунальные услуги</t>
  </si>
  <si>
    <t>Рекламная Кампания</t>
  </si>
  <si>
    <t>Налоги и Сборы</t>
  </si>
  <si>
    <t>Чистящие средства, расходные м.</t>
  </si>
  <si>
    <t>Оплачено налогов</t>
  </si>
  <si>
    <t>Уборка</t>
  </si>
  <si>
    <t>Другие фиксированные расходы</t>
  </si>
  <si>
    <t>Другие фикс. расходы</t>
  </si>
  <si>
    <t>Разное</t>
  </si>
  <si>
    <t>Другие переменные расходы</t>
  </si>
  <si>
    <t>Другие пер. расходы</t>
  </si>
  <si>
    <t>Суммарные расходы</t>
  </si>
  <si>
    <r>
      <rPr>
        <b/>
        <sz val="14"/>
        <color indexed="8"/>
        <rFont val="Arial"/>
        <family val="2"/>
      </rPr>
      <t xml:space="preserve">Запомните! </t>
    </r>
    <r>
      <rPr>
        <sz val="14"/>
        <color indexed="8"/>
        <rFont val="Arial"/>
        <family val="2"/>
        <charset val="204"/>
      </rPr>
      <t>Все формулы, такие как сложение ваших расходов или расчет средней ставки за сутки, уже запрограммированы для вас.</t>
    </r>
  </si>
  <si>
    <t>₽</t>
  </si>
  <si>
    <t>Итог ₽</t>
  </si>
  <si>
    <t>Ссылка</t>
  </si>
  <si>
    <t>👈 Бланки, договора гостям</t>
  </si>
  <si>
    <t>👈 Разместить объявление</t>
  </si>
  <si>
    <t>👈 Экскурсии для гостей</t>
  </si>
  <si>
    <t>* Задать вопрос</t>
  </si>
  <si>
    <t>© Квартиры-посуточно.рф</t>
  </si>
  <si>
    <t>• e-mail: Support@kvartiru-posutochno.ru</t>
  </si>
  <si>
    <t>👈 Задать вопрос</t>
  </si>
  <si>
    <t>Валовой Доход</t>
  </si>
  <si>
    <t>Расходные материалы</t>
  </si>
  <si>
    <t>Всего Возможно было забронировать</t>
  </si>
  <si>
    <t>Переходящие</t>
  </si>
  <si>
    <t>Например Кредиты</t>
  </si>
  <si>
    <t>Расчет расходов и доходов  Квартиры Посуточно:</t>
  </si>
  <si>
    <t>Чтобы понять чистый доход от своей квартиры посуточно, вы должны добавить данные как о расходах, так и о доходах. Если показателей нет, поставьте ( 0 )</t>
  </si>
  <si>
    <t>Добавить Примечания</t>
  </si>
  <si>
    <t>Разное / Кредиты</t>
  </si>
  <si>
    <t>Реальный Доход</t>
  </si>
  <si>
    <t>/</t>
  </si>
  <si>
    <t>Можно добавлять или удалять вкладки показателей, количество квартир, графики реальных и прогнозируемых доходов. Вы можете скачать и установить  калькулятор доходов и расходов Excel в онлайн облаке с красивой оболочкой для всех устройств. Для этих действий необходимы минимальные навыки Excel</t>
  </si>
  <si>
    <t>ОБЩИЙ ИТОГ 2024</t>
  </si>
  <si>
    <r>
      <t xml:space="preserve">Квартира 1 </t>
    </r>
    <r>
      <rPr>
        <b/>
        <sz val="14"/>
        <color indexed="23"/>
        <rFont val="Source Sans Pro"/>
        <charset val="204"/>
      </rPr>
      <t>(2024г.)</t>
    </r>
  </si>
  <si>
    <r>
      <t xml:space="preserve">Квартира 2 </t>
    </r>
    <r>
      <rPr>
        <b/>
        <sz val="14"/>
        <color indexed="23"/>
        <rFont val="Source Sans Pro"/>
        <charset val="204"/>
      </rPr>
      <t>(2024г.)</t>
    </r>
  </si>
  <si>
    <r>
      <t xml:space="preserve">Квартира 3 </t>
    </r>
    <r>
      <rPr>
        <b/>
        <sz val="14"/>
        <color indexed="23"/>
        <rFont val="Source Sans Pro"/>
        <charset val="204"/>
      </rPr>
      <t>(2024г.)</t>
    </r>
  </si>
  <si>
    <t>Мы старались сделать все максимально просто и открыто к вашим изменениям. Тренируйтесь, если что то испортите просто удалите. Оригинал и обновления всегда можно скачать на сайте Квартиры-Посуточно.РФ.</t>
  </si>
  <si>
    <t>Попробуйте свои действия на этом примере: измените число 2000 или  300   посмотрите Итог:</t>
  </si>
  <si>
    <t>Год 2024</t>
  </si>
  <si>
    <t>👈 Квартиры Посуточно рядом</t>
  </si>
  <si>
    <t>👈 База знаний. Советы</t>
  </si>
  <si>
    <t xml:space="preserve"> © www. Квартиры-посуточно.рф   • e-mail: Support@kvartiru-posutochno.ru
</t>
  </si>
  <si>
    <t>Популярно:</t>
  </si>
  <si>
    <r>
      <t>Если вы во всем разобрались и хотите кому-то помочь за небольшую плату 2</t>
    </r>
    <r>
      <rPr>
        <sz val="16"/>
        <color indexed="9"/>
        <rFont val="Arial"/>
        <family val="2"/>
        <charset val="204"/>
      </rPr>
      <t>000р</t>
    </r>
    <r>
      <rPr>
        <sz val="14"/>
        <color indexed="9"/>
        <rFont val="Arial"/>
      </rPr>
      <t>. Напишите нам.</t>
    </r>
  </si>
  <si>
    <r>
      <t>Если наоборот, Вы не можете разобраться в формулах но хотите добавить изменения  за 2</t>
    </r>
    <r>
      <rPr>
        <sz val="16"/>
        <color indexed="9"/>
        <rFont val="Arial"/>
        <family val="2"/>
        <charset val="204"/>
      </rPr>
      <t>000р.</t>
    </r>
    <r>
      <rPr>
        <sz val="14"/>
        <color indexed="9"/>
        <rFont val="Arial"/>
      </rPr>
      <t xml:space="preserve"> Напишите нам. Пришлите код этой версии (id 11-24)</t>
    </r>
  </si>
</sst>
</file>

<file path=xl/styles.xml><?xml version="1.0" encoding="utf-8"?>
<styleSheet xmlns="http://schemas.openxmlformats.org/spreadsheetml/2006/main">
  <numFmts count="7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&quot;$&quot;#,##0.00"/>
    <numFmt numFmtId="165" formatCode="_(* #,##0.00_);_(* \(#,##0.00\);_(* &quot;-&quot;??_);_(@_)"/>
    <numFmt numFmtId="166" formatCode="mmm"/>
    <numFmt numFmtId="167" formatCode="#,##0\ [$₽-419]"/>
    <numFmt numFmtId="168" formatCode="#,##0\ &quot;₽&quot;"/>
  </numFmts>
  <fonts count="34">
    <font>
      <sz val="10"/>
      <color rgb="FF000000"/>
      <name val="Arial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Source Sans Pro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color indexed="8"/>
      <name val="Source Sans Pro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45"/>
      <name val="Arial"/>
      <family val="2"/>
    </font>
    <font>
      <u/>
      <sz val="14"/>
      <color indexed="63"/>
      <name val="Arial"/>
      <family val="2"/>
    </font>
    <font>
      <b/>
      <sz val="14"/>
      <color indexed="8"/>
      <name val="Arial"/>
      <family val="2"/>
    </font>
    <font>
      <u/>
      <sz val="14"/>
      <color indexed="30"/>
      <name val="Arial"/>
      <family val="2"/>
    </font>
    <font>
      <sz val="8"/>
      <name val="Arial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4"/>
      <color indexed="9"/>
      <name val="Arial"/>
    </font>
    <font>
      <b/>
      <sz val="14"/>
      <color indexed="23"/>
      <name val="Source Sans Pro"/>
      <charset val="204"/>
    </font>
    <font>
      <sz val="16"/>
      <color indexed="9"/>
      <name val="Arial"/>
      <family val="2"/>
      <charset val="204"/>
    </font>
    <font>
      <sz val="10"/>
      <color indexed="9"/>
      <name val="Arial"/>
    </font>
    <font>
      <sz val="10"/>
      <color indexed="23"/>
      <name val="Arial"/>
      <family val="2"/>
      <charset val="204"/>
    </font>
    <font>
      <sz val="10"/>
      <color indexed="9"/>
      <name val="Arial"/>
      <family val="2"/>
      <charset val="204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25"/>
      </patternFill>
    </fill>
    <fill>
      <patternFill patternType="solid">
        <fgColor indexed="8"/>
        <bgColor indexed="8"/>
      </patternFill>
    </fill>
    <fill>
      <patternFill patternType="solid">
        <fgColor indexed="49"/>
        <bgColor indexed="27"/>
      </patternFill>
    </fill>
    <fill>
      <patternFill patternType="solid">
        <fgColor indexed="49"/>
        <bgColor indexed="57"/>
      </patternFill>
    </fill>
    <fill>
      <patternFill patternType="solid">
        <fgColor indexed="27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7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28">
    <xf numFmtId="0" fontId="0" fillId="0" borderId="0" xfId="0" applyFont="1" applyAlignment="1"/>
    <xf numFmtId="0" fontId="4" fillId="0" borderId="0" xfId="0" applyFont="1"/>
    <xf numFmtId="0" fontId="6" fillId="2" borderId="0" xfId="0" applyFont="1" applyFill="1" applyBorder="1"/>
    <xf numFmtId="9" fontId="6" fillId="0" borderId="0" xfId="0" applyNumberFormat="1" applyFont="1" applyBorder="1"/>
    <xf numFmtId="9" fontId="7" fillId="0" borderId="1" xfId="0" applyNumberFormat="1" applyFont="1" applyBorder="1"/>
    <xf numFmtId="0" fontId="6" fillId="0" borderId="0" xfId="0" applyFont="1" applyFill="1" applyBorder="1"/>
    <xf numFmtId="0" fontId="6" fillId="3" borderId="2" xfId="0" applyFont="1" applyFill="1" applyBorder="1" applyAlignment="1"/>
    <xf numFmtId="9" fontId="7" fillId="0" borderId="0" xfId="0" applyNumberFormat="1" applyFont="1" applyBorder="1"/>
    <xf numFmtId="0" fontId="6" fillId="3" borderId="0" xfId="0" applyFont="1" applyFill="1"/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7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6" fillId="0" borderId="4" xfId="0" applyFont="1" applyFill="1" applyBorder="1"/>
    <xf numFmtId="0" fontId="7" fillId="6" borderId="9" xfId="0" applyFont="1" applyFill="1" applyBorder="1"/>
    <xf numFmtId="0" fontId="7" fillId="6" borderId="10" xfId="0" applyFont="1" applyFill="1" applyBorder="1"/>
    <xf numFmtId="0" fontId="9" fillId="0" borderId="2" xfId="0" applyFont="1" applyFill="1" applyBorder="1"/>
    <xf numFmtId="0" fontId="2" fillId="0" borderId="0" xfId="0" applyFont="1" applyFill="1" applyBorder="1"/>
    <xf numFmtId="0" fontId="6" fillId="0" borderId="11" xfId="0" applyFont="1" applyFill="1" applyBorder="1"/>
    <xf numFmtId="0" fontId="7" fillId="0" borderId="12" xfId="0" applyFont="1" applyFill="1" applyBorder="1"/>
    <xf numFmtId="0" fontId="5" fillId="7" borderId="1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7" fillId="0" borderId="6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8" borderId="0" xfId="0" applyFont="1" applyFill="1" applyBorder="1"/>
    <xf numFmtId="0" fontId="0" fillId="8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applyNumberFormat="1" applyFont="1" applyBorder="1" applyAlignment="1">
      <alignment horizontal="center"/>
    </xf>
    <xf numFmtId="0" fontId="7" fillId="9" borderId="14" xfId="0" applyFont="1" applyFill="1" applyBorder="1"/>
    <xf numFmtId="0" fontId="7" fillId="9" borderId="3" xfId="0" applyFont="1" applyFill="1" applyBorder="1"/>
    <xf numFmtId="0" fontId="5" fillId="7" borderId="3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14" fillId="2" borderId="7" xfId="0" applyFont="1" applyFill="1" applyBorder="1"/>
    <xf numFmtId="0" fontId="7" fillId="0" borderId="6" xfId="0" applyNumberFormat="1" applyFont="1" applyBorder="1" applyAlignment="1">
      <alignment horizontal="center"/>
    </xf>
    <xf numFmtId="0" fontId="6" fillId="0" borderId="7" xfId="0" applyFont="1" applyFill="1" applyBorder="1"/>
    <xf numFmtId="0" fontId="14" fillId="0" borderId="7" xfId="0" applyFont="1" applyFill="1" applyBorder="1" applyAlignment="1"/>
    <xf numFmtId="0" fontId="6" fillId="0" borderId="7" xfId="0" applyFont="1" applyFill="1" applyBorder="1" applyAlignment="1"/>
    <xf numFmtId="0" fontId="14" fillId="0" borderId="7" xfId="0" applyFont="1" applyFill="1" applyBorder="1"/>
    <xf numFmtId="0" fontId="6" fillId="0" borderId="16" xfId="0" applyFont="1" applyFill="1" applyBorder="1" applyAlignment="1"/>
    <xf numFmtId="0" fontId="14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9" fontId="10" fillId="0" borderId="6" xfId="0" applyNumberFormat="1" applyFont="1" applyBorder="1" applyAlignment="1">
      <alignment horizontal="center"/>
    </xf>
    <xf numFmtId="9" fontId="7" fillId="0" borderId="6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9" fontId="0" fillId="0" borderId="0" xfId="2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9" borderId="14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vertical="center"/>
    </xf>
    <xf numFmtId="9" fontId="0" fillId="0" borderId="0" xfId="2" applyFont="1" applyAlignment="1">
      <alignment horizontal="center" vertical="center"/>
    </xf>
    <xf numFmtId="0" fontId="2" fillId="11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9" fontId="3" fillId="0" borderId="0" xfId="0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0" xfId="2" quotePrefix="1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42" fontId="0" fillId="0" borderId="0" xfId="0" applyNumberFormat="1" applyFont="1" applyAlignment="1">
      <alignment horizontal="center"/>
    </xf>
    <xf numFmtId="42" fontId="3" fillId="0" borderId="0" xfId="0" applyNumberFormat="1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7" fontId="7" fillId="0" borderId="17" xfId="0" applyNumberFormat="1" applyFont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42" fontId="10" fillId="0" borderId="11" xfId="0" applyNumberFormat="1" applyFont="1" applyBorder="1" applyAlignment="1">
      <alignment horizontal="center"/>
    </xf>
    <xf numFmtId="42" fontId="10" fillId="8" borderId="0" xfId="0" applyNumberFormat="1" applyFont="1" applyFill="1" applyBorder="1" applyAlignment="1">
      <alignment horizontal="center"/>
    </xf>
    <xf numFmtId="0" fontId="0" fillId="12" borderId="0" xfId="0" applyFont="1" applyFill="1" applyAlignment="1"/>
    <xf numFmtId="0" fontId="0" fillId="12" borderId="0" xfId="0" applyFont="1" applyFill="1" applyAlignment="1">
      <alignment horizontal="center"/>
    </xf>
    <xf numFmtId="0" fontId="0" fillId="12" borderId="0" xfId="0" applyFont="1" applyFill="1" applyAlignment="1">
      <alignment vertical="center"/>
    </xf>
    <xf numFmtId="0" fontId="0" fillId="12" borderId="0" xfId="0" applyFont="1" applyFill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vertical="center"/>
    </xf>
    <xf numFmtId="42" fontId="0" fillId="0" borderId="0" xfId="0" applyNumberFormat="1" applyFont="1" applyBorder="1" applyAlignment="1">
      <alignment horizontal="center" vertical="center"/>
    </xf>
    <xf numFmtId="42" fontId="7" fillId="0" borderId="6" xfId="0" applyNumberFormat="1" applyFont="1" applyBorder="1" applyAlignment="1">
      <alignment horizontal="center" vertical="center"/>
    </xf>
    <xf numFmtId="42" fontId="0" fillId="0" borderId="6" xfId="0" applyNumberFormat="1" applyFont="1" applyBorder="1" applyAlignment="1">
      <alignment horizontal="center" vertical="center"/>
    </xf>
    <xf numFmtId="42" fontId="3" fillId="0" borderId="4" xfId="0" applyNumberFormat="1" applyFont="1" applyBorder="1" applyAlignment="1">
      <alignment horizontal="center" vertical="center"/>
    </xf>
    <xf numFmtId="42" fontId="0" fillId="0" borderId="4" xfId="0" applyNumberFormat="1" applyFont="1" applyBorder="1" applyAlignment="1">
      <alignment horizontal="center" vertical="center"/>
    </xf>
    <xf numFmtId="42" fontId="10" fillId="0" borderId="17" xfId="0" applyNumberFormat="1" applyFont="1" applyBorder="1" applyAlignment="1">
      <alignment horizontal="center" vertical="center"/>
    </xf>
    <xf numFmtId="42" fontId="10" fillId="8" borderId="0" xfId="0" applyNumberFormat="1" applyFont="1" applyFill="1" applyBorder="1" applyAlignment="1">
      <alignment horizontal="center" vertical="center"/>
    </xf>
    <xf numFmtId="42" fontId="0" fillId="0" borderId="5" xfId="0" applyNumberFormat="1" applyFont="1" applyBorder="1" applyAlignment="1">
      <alignment horizontal="center" vertical="center"/>
    </xf>
    <xf numFmtId="42" fontId="0" fillId="0" borderId="0" xfId="0" applyNumberFormat="1" applyFont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42" fontId="7" fillId="0" borderId="5" xfId="0" applyNumberFormat="1" applyFont="1" applyBorder="1" applyAlignment="1">
      <alignment horizontal="center" vertical="center"/>
    </xf>
    <xf numFmtId="42" fontId="7" fillId="0" borderId="19" xfId="0" applyNumberFormat="1" applyFont="1" applyBorder="1" applyAlignment="1">
      <alignment horizontal="center" vertical="center"/>
    </xf>
    <xf numFmtId="0" fontId="33" fillId="0" borderId="4" xfId="1" applyBorder="1" applyAlignment="1">
      <alignment vertical="center" wrapText="1"/>
    </xf>
    <xf numFmtId="0" fontId="24" fillId="0" borderId="16" xfId="0" applyFont="1" applyFill="1" applyBorder="1" applyAlignment="1">
      <alignment vertical="center"/>
    </xf>
    <xf numFmtId="0" fontId="24" fillId="0" borderId="0" xfId="0" applyFont="1" applyFill="1" applyBorder="1"/>
    <xf numFmtId="0" fontId="25" fillId="0" borderId="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5" fillId="0" borderId="2" xfId="0" applyFont="1" applyFill="1" applyBorder="1"/>
    <xf numFmtId="0" fontId="26" fillId="0" borderId="2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21" fillId="5" borderId="0" xfId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1" fillId="0" borderId="0" xfId="0" applyFont="1" applyAlignment="1"/>
    <xf numFmtId="0" fontId="1" fillId="4" borderId="17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168" fontId="3" fillId="0" borderId="0" xfId="0" applyNumberFormat="1" applyFont="1" applyBorder="1" applyAlignment="1">
      <alignment horizontal="center"/>
    </xf>
    <xf numFmtId="44" fontId="7" fillId="0" borderId="5" xfId="0" applyNumberFormat="1" applyFont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/>
    </xf>
    <xf numFmtId="0" fontId="16" fillId="0" borderId="19" xfId="0" applyFont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20" fillId="13" borderId="20" xfId="0" applyFont="1" applyFill="1" applyBorder="1" applyAlignment="1">
      <alignment horizontal="left" vertical="center"/>
    </xf>
    <xf numFmtId="0" fontId="20" fillId="13" borderId="21" xfId="0" applyFont="1" applyFill="1" applyBorder="1" applyAlignment="1">
      <alignment horizontal="left" vertical="center"/>
    </xf>
    <xf numFmtId="0" fontId="20" fillId="13" borderId="29" xfId="0" applyFont="1" applyFill="1" applyBorder="1" applyAlignment="1">
      <alignment horizontal="left" vertical="center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/>
    </xf>
    <xf numFmtId="0" fontId="20" fillId="13" borderId="21" xfId="0" applyFont="1" applyFill="1" applyBorder="1" applyAlignment="1">
      <alignment horizontal="center" vertical="center"/>
    </xf>
    <xf numFmtId="0" fontId="20" fillId="13" borderId="29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vertical="center"/>
    </xf>
    <xf numFmtId="0" fontId="16" fillId="11" borderId="5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1" fillId="5" borderId="0" xfId="0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089612063907968E-2"/>
          <c:y val="7.7881856873834435E-2"/>
          <c:w val="0.72089604776122851"/>
          <c:h val="0.79439494011311151"/>
        </c:manualLayout>
      </c:layout>
      <c:barChart>
        <c:barDir val="col"/>
        <c:grouping val="clustered"/>
        <c:ser>
          <c:idx val="2"/>
          <c:order val="0"/>
          <c:tx>
            <c:strRef>
              <c:f>'Итог 2024 г.'!$A$4</c:f>
              <c:strCache>
                <c:ptCount val="1"/>
                <c:pt idx="0">
                  <c:v>Days in a month</c:v>
                </c:pt>
              </c:strCache>
            </c:strRef>
          </c:tx>
          <c:cat>
            <c:strRef>
              <c:f>'Итог 2024 г.'!$B$3:$F$3</c:f>
              <c:strCache>
                <c:ptCount val="5"/>
                <c:pt idx="1">
                  <c:v>Квартира 1</c:v>
                </c:pt>
                <c:pt idx="2">
                  <c:v>Квартира 2</c:v>
                </c:pt>
                <c:pt idx="3">
                  <c:v>Квартира 3</c:v>
                </c:pt>
                <c:pt idx="4">
                  <c:v>ИТОГ</c:v>
                </c:pt>
              </c:strCache>
            </c:strRef>
          </c:cat>
          <c:val>
            <c:numRef>
              <c:f>'Итог 2024 г.'!$B$4:$F$4</c:f>
            </c:numRef>
          </c:val>
        </c:ser>
        <c:ser>
          <c:idx val="0"/>
          <c:order val="1"/>
          <c:tx>
            <c:strRef>
              <c:f>'Итог 2024 г.'!$A$5</c:f>
              <c:strCache>
                <c:ptCount val="1"/>
                <c:pt idx="0">
                  <c:v>Ожидаемый доход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'Итог 2024 г.'!$B$3:$F$3</c:f>
              <c:strCache>
                <c:ptCount val="5"/>
                <c:pt idx="1">
                  <c:v>Квартира 1</c:v>
                </c:pt>
                <c:pt idx="2">
                  <c:v>Квартира 2</c:v>
                </c:pt>
                <c:pt idx="3">
                  <c:v>Квартира 3</c:v>
                </c:pt>
                <c:pt idx="4">
                  <c:v>ИТОГ</c:v>
                </c:pt>
              </c:strCache>
            </c:strRef>
          </c:cat>
          <c:val>
            <c:numRef>
              <c:f>'Итог 2024 г.'!$B$5:$F$5</c:f>
              <c:numCache>
                <c:formatCode>#,##0\ "₽"</c:formatCode>
                <c:ptCount val="5"/>
                <c:pt idx="1">
                  <c:v>27565</c:v>
                </c:pt>
                <c:pt idx="2" formatCode="_-* #,##0\ &quot;₽&quot;_-;\-* #,##0\ &quot;₽&quot;_-;_-* &quot;-&quot;\ &quot;₽&quot;_-;_-@_-">
                  <c:v>25042</c:v>
                </c:pt>
                <c:pt idx="3" formatCode="_-* #,##0\ &quot;₽&quot;_-;\-* #,##0\ &quot;₽&quot;_-;_-* &quot;-&quot;\ &quot;₽&quot;_-;_-@_-">
                  <c:v>25042</c:v>
                </c:pt>
                <c:pt idx="4" formatCode="#,##0\ [$₽-419]">
                  <c:v>77649</c:v>
                </c:pt>
              </c:numCache>
            </c:numRef>
          </c:val>
        </c:ser>
        <c:ser>
          <c:idx val="1"/>
          <c:order val="2"/>
          <c:tx>
            <c:strRef>
              <c:f>'Итог 2024 г.'!$A$6</c:f>
              <c:strCache>
                <c:ptCount val="1"/>
                <c:pt idx="0">
                  <c:v>Реальный Доход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'Итог 2024 г.'!$B$3:$F$3</c:f>
              <c:strCache>
                <c:ptCount val="5"/>
                <c:pt idx="1">
                  <c:v>Квартира 1</c:v>
                </c:pt>
                <c:pt idx="2">
                  <c:v>Квартира 2</c:v>
                </c:pt>
                <c:pt idx="3">
                  <c:v>Квартира 3</c:v>
                </c:pt>
                <c:pt idx="4">
                  <c:v>ИТОГ</c:v>
                </c:pt>
              </c:strCache>
            </c:strRef>
          </c:cat>
          <c:val>
            <c:numRef>
              <c:f>'Итог 2024 г.'!$B$6:$F$6</c:f>
              <c:numCache>
                <c:formatCode>#,##0\ [$₽-419]</c:formatCode>
                <c:ptCount val="5"/>
                <c:pt idx="1">
                  <c:v>22015</c:v>
                </c:pt>
                <c:pt idx="2" formatCode="_-* #,##0\ &quot;₽&quot;_-;\-* #,##0\ &quot;₽&quot;_-;_-* &quot;-&quot;\ &quot;₽&quot;_-;_-@_-">
                  <c:v>20014</c:v>
                </c:pt>
                <c:pt idx="3" formatCode="_-* #,##0\ &quot;₽&quot;_-;\-* #,##0\ &quot;₽&quot;_-;_-* &quot;-&quot;\ &quot;₽&quot;_-;_-@_-">
                  <c:v>20014</c:v>
                </c:pt>
                <c:pt idx="4">
                  <c:v>62043</c:v>
                </c:pt>
              </c:numCache>
            </c:numRef>
          </c:val>
        </c:ser>
        <c:axId val="66660608"/>
        <c:axId val="66666496"/>
      </c:barChart>
      <c:catAx>
        <c:axId val="66660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666496"/>
        <c:crosses val="autoZero"/>
        <c:auto val="1"/>
        <c:lblAlgn val="ctr"/>
        <c:lblOffset val="100"/>
        <c:tickLblSkip val="1"/>
        <c:tickMarkSkip val="1"/>
      </c:catAx>
      <c:valAx>
        <c:axId val="6666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66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94036118619501"/>
          <c:y val="0.41433152631621983"/>
          <c:w val="0.9880604849766913"/>
          <c:h val="0.535827180480944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5331356923758021"/>
          <c:y val="2.91828793774319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0993983988187114"/>
          <c:y val="0.19066165972084337"/>
          <c:w val="0.4487955107506521"/>
          <c:h val="0.57976708772256458"/>
        </c:manualLayout>
      </c:layout>
      <c:pieChart>
        <c:varyColors val="1"/>
        <c:ser>
          <c:idx val="0"/>
          <c:order val="0"/>
          <c:tx>
            <c:strRef>
              <c:f>'Итог 2024 г.'!$C$14</c:f>
              <c:strCache>
                <c:ptCount val="1"/>
                <c:pt idx="0">
                  <c:v>Квартира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'Итог 2024 г.'!$A$15:$B$24</c:f>
              <c:multiLvlStrCache>
                <c:ptCount val="10"/>
                <c:lvl>
                  <c:pt idx="0">
                    <c:v>Зарплата</c:v>
                  </c:pt>
                  <c:pt idx="1">
                    <c:v>Поломано &amp; разбито</c:v>
                  </c:pt>
                  <c:pt idx="2">
                    <c:v>Коммунальные услуги</c:v>
                  </c:pt>
                  <c:pt idx="3">
                    <c:v>Реклама</c:v>
                  </c:pt>
                  <c:pt idx="4">
                    <c:v>Оплачено налогов</c:v>
                  </c:pt>
                  <c:pt idx="5">
                    <c:v>Запасы</c:v>
                  </c:pt>
                  <c:pt idx="6">
                    <c:v>Уборка</c:v>
                  </c:pt>
                  <c:pt idx="7">
                    <c:v>Разное</c:v>
                  </c:pt>
                  <c:pt idx="8">
                    <c:v>Разное</c:v>
                  </c:pt>
                  <c:pt idx="9">
                    <c:v>Разное / Кредиты</c:v>
                  </c:pt>
                </c:lvl>
                <c:lvl>
                  <c:pt idx="0">
                    <c:v>Менеджер</c:v>
                  </c:pt>
                  <c:pt idx="1">
                    <c:v>Ремонт </c:v>
                  </c:pt>
                  <c:pt idx="2">
                    <c:v>Счета</c:v>
                  </c:pt>
                  <c:pt idx="3">
                    <c:v>Рекламная Кампания</c:v>
                  </c:pt>
                  <c:pt idx="4">
                    <c:v>Налоги и Сборы</c:v>
                  </c:pt>
                  <c:pt idx="5">
                    <c:v>Расходные материалы</c:v>
                  </c:pt>
                  <c:pt idx="6">
                    <c:v>Еженедельная уборка</c:v>
                  </c:pt>
                  <c:pt idx="7">
                    <c:v>Другие фикс. расходы</c:v>
                  </c:pt>
                  <c:pt idx="8">
                    <c:v>Другие пер. расходы</c:v>
                  </c:pt>
                  <c:pt idx="9">
                    <c:v>Переходящие</c:v>
                  </c:pt>
                </c:lvl>
              </c:multiLvlStrCache>
            </c:multiLvlStrRef>
          </c:cat>
          <c:val>
            <c:numRef>
              <c:f>'Итог 2024 г.'!$C$15:$C$24</c:f>
              <c:numCache>
                <c:formatCode>_-* #,##0\ "₽"_-;\-* #,##0\ "₽"_-;_-* "-"\ "₽"_-;_-@_-</c:formatCode>
                <c:ptCount val="10"/>
                <c:pt idx="0">
                  <c:v>1200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540</c:v>
                </c:pt>
                <c:pt idx="9">
                  <c:v>384</c:v>
                </c:pt>
              </c:numCache>
            </c:numRef>
          </c:val>
        </c:ser>
        <c:ser>
          <c:idx val="1"/>
          <c:order val="1"/>
          <c:tx>
            <c:strRef>
              <c:f>'Итог 2024 г.'!$D$14</c:f>
              <c:strCache>
                <c:ptCount val="1"/>
                <c:pt idx="0">
                  <c:v>Квартира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'Итог 2024 г.'!$A$15:$B$24</c:f>
              <c:multiLvlStrCache>
                <c:ptCount val="10"/>
                <c:lvl>
                  <c:pt idx="0">
                    <c:v>Зарплата</c:v>
                  </c:pt>
                  <c:pt idx="1">
                    <c:v>Поломано &amp; разбито</c:v>
                  </c:pt>
                  <c:pt idx="2">
                    <c:v>Коммунальные услуги</c:v>
                  </c:pt>
                  <c:pt idx="3">
                    <c:v>Реклама</c:v>
                  </c:pt>
                  <c:pt idx="4">
                    <c:v>Оплачено налогов</c:v>
                  </c:pt>
                  <c:pt idx="5">
                    <c:v>Запасы</c:v>
                  </c:pt>
                  <c:pt idx="6">
                    <c:v>Уборка</c:v>
                  </c:pt>
                  <c:pt idx="7">
                    <c:v>Разное</c:v>
                  </c:pt>
                  <c:pt idx="8">
                    <c:v>Разное</c:v>
                  </c:pt>
                  <c:pt idx="9">
                    <c:v>Разное / Кредиты</c:v>
                  </c:pt>
                </c:lvl>
                <c:lvl>
                  <c:pt idx="0">
                    <c:v>Менеджер</c:v>
                  </c:pt>
                  <c:pt idx="1">
                    <c:v>Ремонт </c:v>
                  </c:pt>
                  <c:pt idx="2">
                    <c:v>Счета</c:v>
                  </c:pt>
                  <c:pt idx="3">
                    <c:v>Рекламная Кампания</c:v>
                  </c:pt>
                  <c:pt idx="4">
                    <c:v>Налоги и Сборы</c:v>
                  </c:pt>
                  <c:pt idx="5">
                    <c:v>Расходные материалы</c:v>
                  </c:pt>
                  <c:pt idx="6">
                    <c:v>Еженедельная уборка</c:v>
                  </c:pt>
                  <c:pt idx="7">
                    <c:v>Другие фикс. расходы</c:v>
                  </c:pt>
                  <c:pt idx="8">
                    <c:v>Другие пер. расходы</c:v>
                  </c:pt>
                  <c:pt idx="9">
                    <c:v>Переходящие</c:v>
                  </c:pt>
                </c:lvl>
              </c:multiLvlStrCache>
            </c:multiLvlStrRef>
          </c:cat>
          <c:val>
            <c:numRef>
              <c:f>'Итог 2024 г.'!$D$15:$D$24</c:f>
              <c:numCache>
                <c:formatCode>_-* #,##0\ "₽"_-;\-* #,##0\ "₽"_-;_-* "-"\ "₽"_-;_-@_-</c:formatCode>
                <c:ptCount val="10"/>
                <c:pt idx="0">
                  <c:v>1200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228</c:v>
                </c:pt>
                <c:pt idx="9">
                  <c:v>384</c:v>
                </c:pt>
              </c:numCache>
            </c:numRef>
          </c:val>
        </c:ser>
        <c:ser>
          <c:idx val="2"/>
          <c:order val="2"/>
          <c:tx>
            <c:strRef>
              <c:f>'Итог 2024 г.'!$E$14</c:f>
              <c:strCache>
                <c:ptCount val="1"/>
                <c:pt idx="0">
                  <c:v>Квартира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multiLvlStrRef>
              <c:f>'Итог 2024 г.'!$A$15:$B$24</c:f>
              <c:multiLvlStrCache>
                <c:ptCount val="10"/>
                <c:lvl>
                  <c:pt idx="0">
                    <c:v>Зарплата</c:v>
                  </c:pt>
                  <c:pt idx="1">
                    <c:v>Поломано &amp; разбито</c:v>
                  </c:pt>
                  <c:pt idx="2">
                    <c:v>Коммунальные услуги</c:v>
                  </c:pt>
                  <c:pt idx="3">
                    <c:v>Реклама</c:v>
                  </c:pt>
                  <c:pt idx="4">
                    <c:v>Оплачено налогов</c:v>
                  </c:pt>
                  <c:pt idx="5">
                    <c:v>Запасы</c:v>
                  </c:pt>
                  <c:pt idx="6">
                    <c:v>Уборка</c:v>
                  </c:pt>
                  <c:pt idx="7">
                    <c:v>Разное</c:v>
                  </c:pt>
                  <c:pt idx="8">
                    <c:v>Разное</c:v>
                  </c:pt>
                  <c:pt idx="9">
                    <c:v>Разное / Кредиты</c:v>
                  </c:pt>
                </c:lvl>
                <c:lvl>
                  <c:pt idx="0">
                    <c:v>Менеджер</c:v>
                  </c:pt>
                  <c:pt idx="1">
                    <c:v>Ремонт </c:v>
                  </c:pt>
                  <c:pt idx="2">
                    <c:v>Счета</c:v>
                  </c:pt>
                  <c:pt idx="3">
                    <c:v>Рекламная Кампания</c:v>
                  </c:pt>
                  <c:pt idx="4">
                    <c:v>Налоги и Сборы</c:v>
                  </c:pt>
                  <c:pt idx="5">
                    <c:v>Расходные материалы</c:v>
                  </c:pt>
                  <c:pt idx="6">
                    <c:v>Еженедельная уборка</c:v>
                  </c:pt>
                  <c:pt idx="7">
                    <c:v>Другие фикс. расходы</c:v>
                  </c:pt>
                  <c:pt idx="8">
                    <c:v>Другие пер. расходы</c:v>
                  </c:pt>
                  <c:pt idx="9">
                    <c:v>Переходящие</c:v>
                  </c:pt>
                </c:lvl>
              </c:multiLvlStrCache>
            </c:multiLvlStrRef>
          </c:cat>
          <c:val>
            <c:numRef>
              <c:f>'Итог 2024 г.'!$E$15:$E$24</c:f>
              <c:numCache>
                <c:formatCode>_-* #,##0\ "₽"_-;\-* #,##0\ "₽"_-;_-* "-"\ "₽"_-;_-@_-</c:formatCode>
                <c:ptCount val="10"/>
                <c:pt idx="0">
                  <c:v>1200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228</c:v>
                </c:pt>
                <c:pt idx="9">
                  <c:v>384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349413401638047"/>
          <c:y val="0.83268564192121897"/>
          <c:w val="0.99397669417828793"/>
          <c:h val="0.986382344230317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xn----7sbfzhwgabgibqigp4e4c.xn--p1ai/wp-content/uploads/2022/06/%D0%BA%D0%B2%D0%B0%D1%80%D1%82%D0%B8%D1%80%D1%8B-%D0%BF%D0%BE%D1%81%D1%83%D1%82%D0%BE%D1%87%D0%BD%D0%BE-2022-1-noresize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&#1082;&#1074;&#1072;&#1088;&#1090;&#1080;&#1088;&#1099;-&#1087;&#1086;&#1089;&#1091;&#1090;&#1086;&#1095;&#1085;&#1086;.&#1088;&#1092;/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2;&#1074;&#1072;&#1088;&#1090;&#1080;&#1088;&#1099;-&#1087;&#1086;&#1089;&#1091;&#1090;&#1086;&#1095;&#1085;&#1086;.&#1088;&#1092;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eg"/><Relationship Id="rId5" Type="http://schemas.openxmlformats.org/officeDocument/2006/relationships/image" Target="https://xn----7sbfzhwgabgibqigp4e4c.xn--p1ai/wp-content/uploads/2022/06/%D0%BA%D0%B2%D0%B0%D1%80%D1%82%D0%B8%D1%80%D1%8B-%D0%BF%D0%BE%D1%81%D1%83%D1%82%D0%BE%D1%87%D0%BD%D0%BE-2022-1-noresize.png" TargetMode="Externa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s://xn----7sbfzhwgabgibqigp4e4c.xn--p1ai/wp-content/uploads/2022/06/%D0%BA%D0%B2%D0%B0%D1%80%D1%82%D0%B8%D1%80%D1%8B-%D0%BF%D0%BE%D1%81%D1%83%D1%82%D0%BE%D1%87%D0%BD%D0%BE-2022-1-noresize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&#1082;&#1074;&#1072;&#1088;&#1090;&#1080;&#1088;&#1099;-&#1087;&#1086;&#1089;&#1091;&#1090;&#1086;&#1095;&#1085;&#1086;.&#1088;&#1092;/" TargetMode="External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s://xn----7sbfzhwgabgibqigp4e4c.xn--p1ai/wp-content/uploads/2022/06/%D0%BA%D0%B2%D0%B0%D1%80%D1%82%D0%B8%D1%80%D1%8B-%D0%BF%D0%BE%D1%81%D1%83%D1%82%D0%BE%D1%87%D0%BD%D0%BE-2022-1-noresize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&#1082;&#1074;&#1072;&#1088;&#1090;&#1080;&#1088;&#1099;-&#1087;&#1086;&#1089;&#1091;&#1090;&#1086;&#1095;&#1085;&#1086;.&#1088;&#1092;/" TargetMode="External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https://xn----7sbfzhwgabgibqigp4e4c.xn--p1ai/wp-content/uploads/2022/06/%D0%BA%D0%B2%D0%B0%D1%80%D1%82%D0%B8%D1%80%D1%8B-%D0%BF%D0%BE%D1%81%D1%83%D1%82%D0%BE%D1%87%D0%BD%D0%BE-2022-1-noresize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&#1082;&#1074;&#1072;&#1088;&#1090;&#1080;&#1088;&#1099;-&#1087;&#1086;&#1089;&#1091;&#1090;&#1086;&#1095;&#1085;&#1086;.&#1088;&#1092;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238125</xdr:rowOff>
    </xdr:from>
    <xdr:to>
      <xdr:col>3</xdr:col>
      <xdr:colOff>847725</xdr:colOff>
      <xdr:row>1</xdr:row>
      <xdr:rowOff>76200</xdr:rowOff>
    </xdr:to>
    <xdr:grpSp>
      <xdr:nvGrpSpPr>
        <xdr:cNvPr id="1027" name="Group 3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352425" y="238125"/>
          <a:ext cx="3381375" cy="428625"/>
          <a:chOff x="1695" y="1140"/>
          <a:chExt cx="5325" cy="675"/>
        </a:xfrm>
      </xdr:grpSpPr>
      <xdr:pic>
        <xdr:nvPicPr>
          <xdr:cNvPr id="1028" name="Picture 4" descr="https://xn----7sbfzhwgabgibqigp4e4c.xn--p1ai/wp-content/uploads/2022/06/%D0%BA%D0%B2%D0%B0%D1%80%D1%82%D0%B8%D1%80%D1%8B-%D0%BF%D0%BE%D1%81%D1%83%D1%82%D0%BE%D1%87%D0%BD%D0%BE-2022-1-noresiz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/>
          <a:srcRect/>
          <a:stretch>
            <a:fillRect/>
          </a:stretch>
        </xdr:blipFill>
        <xdr:spPr bwMode="auto">
          <a:xfrm>
            <a:off x="2760" y="1215"/>
            <a:ext cx="4260" cy="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9" name="Picture 5" descr="KI07pTuU1nU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695" y="1140"/>
            <a:ext cx="990" cy="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</xdr:row>
      <xdr:rowOff>19050</xdr:rowOff>
    </xdr:from>
    <xdr:to>
      <xdr:col>13</xdr:col>
      <xdr:colOff>28575</xdr:colOff>
      <xdr:row>19</xdr:row>
      <xdr:rowOff>76200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390525</xdr:colOff>
      <xdr:row>20</xdr:row>
      <xdr:rowOff>0</xdr:rowOff>
    </xdr:from>
    <xdr:to>
      <xdr:col>12</xdr:col>
      <xdr:colOff>942975</xdr:colOff>
      <xdr:row>43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32</xdr:row>
      <xdr:rowOff>38100</xdr:rowOff>
    </xdr:from>
    <xdr:to>
      <xdr:col>2</xdr:col>
      <xdr:colOff>590550</xdr:colOff>
      <xdr:row>34</xdr:row>
      <xdr:rowOff>66675</xdr:rowOff>
    </xdr:to>
    <xdr:grpSp>
      <xdr:nvGrpSpPr>
        <xdr:cNvPr id="2051" name="Group 3">
          <a:hlinkClick xmlns:r="http://schemas.openxmlformats.org/officeDocument/2006/relationships" r:id="rId3"/>
        </xdr:cNvPr>
        <xdr:cNvGrpSpPr>
          <a:grpSpLocks/>
        </xdr:cNvGrpSpPr>
      </xdr:nvGrpSpPr>
      <xdr:grpSpPr bwMode="auto">
        <a:xfrm>
          <a:off x="352425" y="6429375"/>
          <a:ext cx="3381375" cy="428625"/>
          <a:chOff x="1695" y="1140"/>
          <a:chExt cx="5325" cy="675"/>
        </a:xfrm>
      </xdr:grpSpPr>
      <xdr:pic>
        <xdr:nvPicPr>
          <xdr:cNvPr id="2052" name="Picture 4" descr="https://xn----7sbfzhwgabgibqigp4e4c.xn--p1ai/wp-content/uploads/2022/06/%D0%BA%D0%B2%D0%B0%D1%80%D1%82%D0%B8%D1%80%D1%8B-%D0%BF%D0%BE%D1%81%D1%83%D1%82%D0%BE%D1%87%D0%BD%D0%BE-2022-1-noresiz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2760" y="1215"/>
            <a:ext cx="4260" cy="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53" name="Picture 5" descr="KI07pTuU1nU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1695" y="1140"/>
            <a:ext cx="990" cy="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35</xdr:row>
      <xdr:rowOff>9525</xdr:rowOff>
    </xdr:from>
    <xdr:to>
      <xdr:col>2</xdr:col>
      <xdr:colOff>419100</xdr:colOff>
      <xdr:row>37</xdr:row>
      <xdr:rowOff>38100</xdr:rowOff>
    </xdr:to>
    <xdr:grpSp>
      <xdr:nvGrpSpPr>
        <xdr:cNvPr id="5121" name="Group 1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352425" y="8248650"/>
          <a:ext cx="3381375" cy="428625"/>
          <a:chOff x="1695" y="1140"/>
          <a:chExt cx="5325" cy="675"/>
        </a:xfrm>
      </xdr:grpSpPr>
      <xdr:pic>
        <xdr:nvPicPr>
          <xdr:cNvPr id="5122" name="Picture 2" descr="https://xn----7sbfzhwgabgibqigp4e4c.xn--p1ai/wp-content/uploads/2022/06/%D0%BA%D0%B2%D0%B0%D1%80%D1%82%D0%B8%D1%80%D1%8B-%D0%BF%D0%BE%D1%81%D1%83%D1%82%D0%BE%D1%87%D0%BD%D0%BE-2022-1-noresiz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/>
          <a:srcRect/>
          <a:stretch>
            <a:fillRect/>
          </a:stretch>
        </xdr:blipFill>
        <xdr:spPr bwMode="auto">
          <a:xfrm>
            <a:off x="2760" y="1215"/>
            <a:ext cx="4260" cy="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123" name="Picture 3" descr="KI07pTuU1nU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695" y="1140"/>
            <a:ext cx="990" cy="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34</xdr:row>
      <xdr:rowOff>9525</xdr:rowOff>
    </xdr:from>
    <xdr:to>
      <xdr:col>2</xdr:col>
      <xdr:colOff>323850</xdr:colOff>
      <xdr:row>36</xdr:row>
      <xdr:rowOff>38100</xdr:rowOff>
    </xdr:to>
    <xdr:grpSp>
      <xdr:nvGrpSpPr>
        <xdr:cNvPr id="6145" name="Group 1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352425" y="8039100"/>
          <a:ext cx="3381375" cy="428625"/>
          <a:chOff x="1695" y="1140"/>
          <a:chExt cx="5325" cy="675"/>
        </a:xfrm>
      </xdr:grpSpPr>
      <xdr:pic>
        <xdr:nvPicPr>
          <xdr:cNvPr id="6146" name="Picture 2" descr="https://xn----7sbfzhwgabgibqigp4e4c.xn--p1ai/wp-content/uploads/2022/06/%D0%BA%D0%B2%D0%B0%D1%80%D1%82%D0%B8%D1%80%D1%8B-%D0%BF%D0%BE%D1%81%D1%83%D1%82%D0%BE%D1%87%D0%BD%D0%BE-2022-1-noresiz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/>
          <a:srcRect/>
          <a:stretch>
            <a:fillRect/>
          </a:stretch>
        </xdr:blipFill>
        <xdr:spPr bwMode="auto">
          <a:xfrm>
            <a:off x="2760" y="1215"/>
            <a:ext cx="4260" cy="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147" name="Picture 3" descr="KI07pTuU1nU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695" y="1140"/>
            <a:ext cx="990" cy="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33</xdr:row>
      <xdr:rowOff>9525</xdr:rowOff>
    </xdr:from>
    <xdr:to>
      <xdr:col>2</xdr:col>
      <xdr:colOff>371475</xdr:colOff>
      <xdr:row>35</xdr:row>
      <xdr:rowOff>38100</xdr:rowOff>
    </xdr:to>
    <xdr:grpSp>
      <xdr:nvGrpSpPr>
        <xdr:cNvPr id="7169" name="Group 1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352425" y="8020050"/>
          <a:ext cx="3381375" cy="428625"/>
          <a:chOff x="1695" y="1140"/>
          <a:chExt cx="5325" cy="675"/>
        </a:xfrm>
      </xdr:grpSpPr>
      <xdr:pic>
        <xdr:nvPicPr>
          <xdr:cNvPr id="7170" name="Picture 2" descr="https://xn----7sbfzhwgabgibqigp4e4c.xn--p1ai/wp-content/uploads/2022/06/%D0%BA%D0%B2%D0%B0%D1%80%D1%82%D0%B8%D1%80%D1%8B-%D0%BF%D0%BE%D1%81%D1%83%D1%82%D0%BE%D1%87%D0%BD%D0%BE-2022-1-noresiz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r:link="rId3" cstate="print"/>
          <a:srcRect/>
          <a:stretch>
            <a:fillRect/>
          </a:stretch>
        </xdr:blipFill>
        <xdr:spPr bwMode="auto">
          <a:xfrm>
            <a:off x="2760" y="1215"/>
            <a:ext cx="4260" cy="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171" name="Picture 3" descr="KI07pTuU1nU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1695" y="1140"/>
            <a:ext cx="990" cy="6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&#1082;&#1074;&#1072;&#1088;&#1090;&#1080;&#1088;&#1099;-&#1087;&#1086;&#1089;&#1091;&#1090;&#1086;&#1095;&#1085;&#1086;.&#1088;&#1092;/%d1%80%d0%b0%d0%b7%d0%bc%d0%b5%d1%81%d1%82%d0%b8%d1%82%d1%8c-%d0%be%d0%b1%d1%8a%d1%8f%d0%b2%d0%bb%d0%b5%d0%bd%d0%b8%d0%b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&#1082;&#1074;&#1072;&#1088;&#1090;&#1080;&#1088;&#1099;-&#1087;&#1086;&#1089;&#1091;&#1090;&#1086;&#1095;&#1085;&#1086;.&#1088;&#1092;/&#1076;&#1086;&#1082;&#1091;&#1084;&#1077;&#1085;&#1090;&#1099;-&#1073;&#1083;&#1072;&#1085;&#1082;&#1080;-&#1076;&#1083;&#1103;-&#1089;&#1076;&#1072;&#1095;&#1080;-&#1082;&#1074;&#1072;&#1088;&#1090;&#1080;&#1088;&#1099;/" TargetMode="External"/><Relationship Id="rId1" Type="http://schemas.openxmlformats.org/officeDocument/2006/relationships/hyperlink" Target="https://&#1082;&#1074;&#1072;&#1088;&#1090;&#1080;&#1088;&#1099;-&#1087;&#1086;&#1089;&#1091;&#1090;&#1086;&#1095;&#1085;&#1086;.&#1088;&#1092;/" TargetMode="External"/><Relationship Id="rId6" Type="http://schemas.openxmlformats.org/officeDocument/2006/relationships/hyperlink" Target="https://&#1082;&#1074;&#1072;&#1088;&#1090;&#1080;&#1088;&#1099;-&#1087;&#1086;&#1089;&#1091;&#1090;&#1086;&#1095;&#1085;&#1086;.&#1088;&#1092;/blog/" TargetMode="External"/><Relationship Id="rId5" Type="http://schemas.openxmlformats.org/officeDocument/2006/relationships/hyperlink" Target="https://&#1082;&#1074;&#1072;&#1088;&#1090;&#1080;&#1088;&#1099;-&#1087;&#1086;&#1089;&#1091;&#1090;&#1086;&#1095;&#1085;&#1086;.&#1088;&#1092;/&#1101;&#1082;&#1089;&#1082;&#1091;&#1088;&#1089;&#1080;&#1080;/" TargetMode="External"/><Relationship Id="rId4" Type="http://schemas.openxmlformats.org/officeDocument/2006/relationships/hyperlink" Target="https://&#1082;&#1074;&#1072;&#1088;&#1090;&#1080;&#1088;&#1099;-&#1087;&#1086;&#1089;&#1091;&#1090;&#1086;&#1095;&#1085;&#1086;.&#1088;&#1092;/&#1074;&#1086;&#1087;&#1088;&#1086;&#1089;&#1099;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&#1082;&#1074;&#1072;&#1088;&#1090;&#1080;&#1088;&#1099;-&#1087;&#1086;&#1089;&#1091;&#1090;&#1086;&#1095;&#1085;&#1086;.&#1088;&#1092;/&#1074;&#1086;&#1087;&#1088;&#1086;&#1089;&#1099;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&#1082;&#1074;&#1072;&#1088;&#1090;&#1080;&#1088;&#1099;-&#1087;&#1086;&#1089;&#1091;&#1090;&#1086;&#1095;&#1085;&#1086;.&#1088;&#1092;/&#1074;&#1086;&#1087;&#1088;&#1086;&#1089;&#1099;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&#1082;&#1074;&#1072;&#1088;&#1090;&#1080;&#1088;&#1099;-&#1087;&#1086;&#1089;&#1091;&#1090;&#1086;&#1095;&#1085;&#1086;.&#1088;&#1092;/&#1074;&#1086;&#1087;&#1088;&#1086;&#1089;&#1099;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&#1082;&#1074;&#1072;&#1088;&#1090;&#1080;&#1088;&#1099;-&#1087;&#1086;&#1089;&#1091;&#1090;&#1086;&#1095;&#1085;&#1086;.&#1088;&#1092;/&#1074;&#1086;&#1087;&#1088;&#1086;&#1089;&#1099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outlinePr summaryBelow="0" summaryRight="0"/>
  </sheetPr>
  <dimension ref="A1:BE31"/>
  <sheetViews>
    <sheetView tabSelected="1" workbookViewId="0">
      <selection activeCell="M8" sqref="M8"/>
    </sheetView>
  </sheetViews>
  <sheetFormatPr defaultColWidth="14.42578125" defaultRowHeight="15" customHeight="1"/>
  <cols>
    <col min="1" max="16384" width="14.42578125" style="12"/>
  </cols>
  <sheetData>
    <row r="1" spans="1:57" s="10" customFormat="1" ht="46.9" customHeight="1">
      <c r="A1" s="208"/>
      <c r="B1" s="209"/>
      <c r="C1" s="209"/>
      <c r="D1" s="209"/>
      <c r="E1" s="209"/>
      <c r="F1" s="9"/>
      <c r="G1" s="9"/>
      <c r="H1" s="9"/>
      <c r="I1" s="217" t="s">
        <v>82</v>
      </c>
      <c r="J1" s="218"/>
      <c r="K1" s="219"/>
      <c r="L1" s="16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s="10" customFormat="1" ht="34.9" customHeight="1">
      <c r="A2" s="210"/>
      <c r="B2" s="211"/>
      <c r="C2" s="211"/>
      <c r="D2" s="211"/>
      <c r="E2" s="211"/>
      <c r="F2" s="11"/>
      <c r="G2" s="11"/>
      <c r="H2" s="11"/>
      <c r="I2" s="11"/>
      <c r="J2" s="11"/>
      <c r="K2" s="16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ht="22.15" customHeight="1">
      <c r="A3" s="165" t="s">
        <v>66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57" ht="15" customHeight="1">
      <c r="A4" s="191" t="s">
        <v>67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57" ht="15" customHeight="1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6"/>
    </row>
    <row r="6" spans="1:57" ht="22.15" customHeight="1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9"/>
    </row>
    <row r="7" spans="1:57" ht="22.15" customHeight="1">
      <c r="A7" s="200" t="s">
        <v>30</v>
      </c>
      <c r="B7" s="201"/>
      <c r="C7" s="201"/>
      <c r="D7" s="201"/>
      <c r="E7" s="201"/>
      <c r="F7" s="201"/>
      <c r="G7" s="201"/>
      <c r="H7" s="201"/>
      <c r="I7" s="201"/>
      <c r="J7" s="201"/>
      <c r="K7" s="202"/>
    </row>
    <row r="8" spans="1:57" ht="75.75" customHeight="1">
      <c r="A8" s="220" t="s">
        <v>72</v>
      </c>
      <c r="B8" s="221"/>
      <c r="C8" s="221"/>
      <c r="D8" s="221"/>
      <c r="E8" s="221"/>
      <c r="F8" s="221"/>
      <c r="G8" s="221"/>
      <c r="H8" s="221"/>
      <c r="I8" s="221"/>
      <c r="J8" s="221"/>
      <c r="K8" s="222"/>
    </row>
    <row r="9" spans="1:57" ht="36" customHeight="1">
      <c r="A9" s="223" t="s">
        <v>50</v>
      </c>
      <c r="B9" s="224"/>
      <c r="C9" s="224"/>
      <c r="D9" s="224"/>
      <c r="E9" s="224"/>
      <c r="F9" s="224"/>
      <c r="G9" s="224"/>
      <c r="H9" s="224"/>
      <c r="I9" s="224"/>
      <c r="J9" s="224"/>
      <c r="K9" s="225"/>
    </row>
    <row r="10" spans="1:57" ht="18">
      <c r="A10" s="174"/>
      <c r="B10" s="175"/>
      <c r="C10" s="175"/>
      <c r="D10" s="175"/>
      <c r="E10" s="175"/>
      <c r="F10" s="175"/>
      <c r="G10" s="175"/>
      <c r="H10" s="175"/>
      <c r="I10" s="175"/>
      <c r="J10" s="175"/>
      <c r="K10" s="176"/>
    </row>
    <row r="11" spans="1:57" ht="22.15" customHeight="1">
      <c r="A11" s="177" t="s">
        <v>78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9"/>
    </row>
    <row r="12" spans="1:57" ht="18">
      <c r="A12" s="29" t="s">
        <v>31</v>
      </c>
      <c r="B12" s="27"/>
      <c r="C12" s="14" t="s">
        <v>51</v>
      </c>
      <c r="D12" s="154">
        <v>2000</v>
      </c>
      <c r="E12" s="15"/>
      <c r="F12" s="173" t="s">
        <v>18</v>
      </c>
      <c r="G12" s="203"/>
      <c r="H12" s="203"/>
      <c r="I12" s="16"/>
      <c r="J12" s="205" t="s">
        <v>52</v>
      </c>
      <c r="K12" s="168">
        <f>D12-D13</f>
        <v>1700</v>
      </c>
    </row>
    <row r="13" spans="1:57" ht="18">
      <c r="A13" s="30" t="s">
        <v>5</v>
      </c>
      <c r="B13" s="17"/>
      <c r="C13" s="18" t="s">
        <v>51</v>
      </c>
      <c r="D13" s="155">
        <v>300</v>
      </c>
      <c r="E13" s="19"/>
      <c r="F13" s="204"/>
      <c r="G13" s="204"/>
      <c r="H13" s="204"/>
      <c r="I13" s="20"/>
      <c r="J13" s="206"/>
      <c r="K13" s="169"/>
    </row>
    <row r="14" spans="1:57" ht="55.5" customHeight="1">
      <c r="A14" s="186" t="s">
        <v>77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8"/>
    </row>
    <row r="15" spans="1:57" ht="18" customHeight="1">
      <c r="A15" s="183" t="s">
        <v>83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5"/>
    </row>
    <row r="16" spans="1:57" ht="18">
      <c r="A16" s="31"/>
      <c r="B16" s="156" t="s">
        <v>53</v>
      </c>
      <c r="C16" s="14"/>
      <c r="D16" s="216" t="s">
        <v>80</v>
      </c>
      <c r="E16" s="216"/>
      <c r="F16" s="216"/>
      <c r="G16" s="207"/>
      <c r="H16" s="207"/>
      <c r="I16" s="27"/>
      <c r="J16" s="182"/>
      <c r="K16" s="21"/>
    </row>
    <row r="17" spans="1:11" ht="18">
      <c r="A17" s="31"/>
      <c r="B17" s="156" t="s">
        <v>53</v>
      </c>
      <c r="C17" s="22"/>
      <c r="D17" s="173" t="s">
        <v>54</v>
      </c>
      <c r="E17" s="173"/>
      <c r="F17" s="173"/>
      <c r="G17" s="190"/>
      <c r="H17" s="190"/>
      <c r="I17" s="13"/>
      <c r="J17" s="190"/>
      <c r="K17" s="21"/>
    </row>
    <row r="18" spans="1:11" ht="18">
      <c r="A18" s="31"/>
      <c r="B18" s="156" t="s">
        <v>53</v>
      </c>
      <c r="C18" s="14"/>
      <c r="D18" s="173" t="s">
        <v>55</v>
      </c>
      <c r="E18" s="173"/>
      <c r="F18" s="173"/>
      <c r="G18" s="189"/>
      <c r="H18" s="27"/>
      <c r="I18" s="182"/>
      <c r="J18" s="180"/>
      <c r="K18" s="23"/>
    </row>
    <row r="19" spans="1:11" ht="18">
      <c r="A19" s="31"/>
      <c r="B19" s="156" t="s">
        <v>53</v>
      </c>
      <c r="C19" s="14"/>
      <c r="D19" s="173" t="s">
        <v>56</v>
      </c>
      <c r="E19" s="173"/>
      <c r="F19" s="173"/>
      <c r="G19" s="189"/>
      <c r="H19" s="27"/>
      <c r="I19" s="182"/>
      <c r="J19" s="180"/>
      <c r="K19" s="23"/>
    </row>
    <row r="20" spans="1:11" ht="18">
      <c r="A20" s="31"/>
      <c r="B20" s="156" t="s">
        <v>53</v>
      </c>
      <c r="C20" s="14"/>
      <c r="D20" s="173" t="s">
        <v>81</v>
      </c>
      <c r="E20" s="173"/>
      <c r="F20" s="173"/>
      <c r="G20" s="189"/>
      <c r="H20" s="27"/>
      <c r="I20" s="182"/>
      <c r="J20" s="180"/>
      <c r="K20" s="23"/>
    </row>
    <row r="21" spans="1:11" ht="18">
      <c r="A21" s="31"/>
      <c r="B21" s="156" t="s">
        <v>53</v>
      </c>
      <c r="C21" s="28"/>
      <c r="D21" s="215" t="s">
        <v>60</v>
      </c>
      <c r="E21" s="215"/>
      <c r="F21" s="215"/>
      <c r="G21" s="181"/>
      <c r="H21" s="13"/>
      <c r="I21" s="181"/>
      <c r="J21" s="181"/>
      <c r="K21" s="24"/>
    </row>
    <row r="22" spans="1:11" ht="18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2"/>
    </row>
    <row r="23" spans="1:11" ht="22.15" customHeight="1">
      <c r="A23" s="213" t="s">
        <v>84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</row>
    <row r="24" spans="1:11" ht="18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</row>
    <row r="25" spans="1:11" ht="18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</row>
    <row r="26" spans="1:11" ht="18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  <row r="27" spans="1:11" ht="18" customHeight="1">
      <c r="A27" s="212" t="s">
        <v>85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</row>
    <row r="28" spans="1:11" ht="18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1" ht="27" customHeight="1">
      <c r="A29" s="160" t="s">
        <v>58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</row>
    <row r="30" spans="1:11" ht="19.899999999999999" customHeight="1">
      <c r="A30" s="160" t="s">
        <v>59</v>
      </c>
    </row>
    <row r="31" spans="1:11" ht="15" customHeight="1">
      <c r="A31" s="160"/>
    </row>
  </sheetData>
  <mergeCells count="29">
    <mergeCell ref="A1:E2"/>
    <mergeCell ref="A27:K28"/>
    <mergeCell ref="A23:K26"/>
    <mergeCell ref="D21:F21"/>
    <mergeCell ref="D18:F18"/>
    <mergeCell ref="D17:F17"/>
    <mergeCell ref="D16:F16"/>
    <mergeCell ref="I1:K1"/>
    <mergeCell ref="A8:K8"/>
    <mergeCell ref="A9:K9"/>
    <mergeCell ref="G18:G21"/>
    <mergeCell ref="J16:J17"/>
    <mergeCell ref="A4:K6"/>
    <mergeCell ref="A7:K7"/>
    <mergeCell ref="F12:H13"/>
    <mergeCell ref="J12:J13"/>
    <mergeCell ref="G16:G17"/>
    <mergeCell ref="H16:H17"/>
    <mergeCell ref="D20:F20"/>
    <mergeCell ref="A3:K3"/>
    <mergeCell ref="K12:K13"/>
    <mergeCell ref="A22:K22"/>
    <mergeCell ref="D19:F19"/>
    <mergeCell ref="A10:K10"/>
    <mergeCell ref="A11:K11"/>
    <mergeCell ref="J18:J21"/>
    <mergeCell ref="I18:I21"/>
    <mergeCell ref="A15:K15"/>
    <mergeCell ref="A14:K14"/>
  </mergeCells>
  <phoneticPr fontId="22" type="noConversion"/>
  <hyperlinks>
    <hyperlink ref="B16" r:id="rId1"/>
    <hyperlink ref="B17" r:id="rId2"/>
    <hyperlink ref="B18" r:id="rId3"/>
    <hyperlink ref="B21" r:id="rId4"/>
    <hyperlink ref="B19" r:id="rId5"/>
    <hyperlink ref="B20" r:id="rId6"/>
  </hyperlinks>
  <pageMargins left="0.7" right="0.7" top="0.75" bottom="0.75" header="0.3" footer="0.3"/>
  <pageSetup paperSize="9" orientation="portrait" horizontalDpi="0" verticalDpi="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outlinePr summaryBelow="0" summaryRight="0"/>
  </sheetPr>
  <dimension ref="A1:K1006"/>
  <sheetViews>
    <sheetView zoomScaleNormal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4.42578125" defaultRowHeight="15" customHeight="1"/>
  <cols>
    <col min="1" max="1" width="22.42578125" customWidth="1"/>
    <col min="2" max="2" width="24.7109375" customWidth="1"/>
    <col min="3" max="6" width="14.42578125" style="40"/>
  </cols>
  <sheetData>
    <row r="1" spans="1:8" ht="15.75" customHeight="1">
      <c r="A1" s="1" t="s">
        <v>73</v>
      </c>
    </row>
    <row r="2" spans="1:8" s="126" customFormat="1" ht="15.75" customHeight="1">
      <c r="C2" s="127"/>
      <c r="D2" s="127"/>
      <c r="E2" s="127"/>
      <c r="F2" s="127"/>
    </row>
    <row r="3" spans="1:8" ht="15.75" customHeight="1">
      <c r="A3" s="51" t="s">
        <v>4</v>
      </c>
      <c r="B3" s="52"/>
      <c r="C3" s="53" t="s">
        <v>1</v>
      </c>
      <c r="D3" s="53" t="s">
        <v>2</v>
      </c>
      <c r="E3" s="53" t="s">
        <v>3</v>
      </c>
      <c r="F3" s="54" t="s">
        <v>24</v>
      </c>
    </row>
    <row r="4" spans="1:8" ht="15.75" hidden="1" customHeight="1">
      <c r="A4" s="55" t="s">
        <v>0</v>
      </c>
      <c r="B4" s="2"/>
      <c r="C4" s="50">
        <f>30.43</f>
        <v>30.43</v>
      </c>
      <c r="D4" s="50">
        <v>30.43</v>
      </c>
      <c r="E4" s="50">
        <v>30.43</v>
      </c>
      <c r="F4" s="56">
        <f>AVERAGE(C4:E4)</f>
        <v>30.429999999999996</v>
      </c>
    </row>
    <row r="5" spans="1:8" ht="15.75" customHeight="1">
      <c r="A5" s="57" t="s">
        <v>7</v>
      </c>
      <c r="B5" s="5"/>
      <c r="C5" s="163">
        <f ca="1">('Квартира 1'!P5)</f>
        <v>27565</v>
      </c>
      <c r="D5" s="118">
        <f ca="1">'Квартира 2'!P5</f>
        <v>25042</v>
      </c>
      <c r="E5" s="118">
        <f ca="1">'Квартира 3'!P5</f>
        <v>25042</v>
      </c>
      <c r="F5" s="119">
        <f>SUM(C5:E5)</f>
        <v>77649</v>
      </c>
    </row>
    <row r="6" spans="1:8" ht="15.75" customHeight="1">
      <c r="A6" s="57" t="s">
        <v>70</v>
      </c>
      <c r="B6" s="5"/>
      <c r="C6" s="120">
        <f ca="1">'Квартира 1'!P6</f>
        <v>22015</v>
      </c>
      <c r="D6" s="118">
        <f ca="1">'Квартира 2'!P6</f>
        <v>20014</v>
      </c>
      <c r="E6" s="118">
        <f ca="1">'Квартира 3'!P6</f>
        <v>20014</v>
      </c>
      <c r="F6" s="119">
        <f>SUM(C6:E6)</f>
        <v>62043</v>
      </c>
    </row>
    <row r="7" spans="1:8" ht="15.75" customHeight="1">
      <c r="A7" s="58" t="s">
        <v>8</v>
      </c>
      <c r="B7" s="5"/>
      <c r="C7" s="120">
        <f ca="1">('Квартира 1'!P7)</f>
        <v>59.932857495983193</v>
      </c>
      <c r="D7" s="118">
        <f ca="1">'Квартира 2'!P7</f>
        <v>54.621835990606854</v>
      </c>
      <c r="E7" s="118">
        <f ca="1">'Квартира 3'!P7</f>
        <v>54.55382523791868</v>
      </c>
      <c r="F7" s="119">
        <f t="shared" ref="F7:F12" si="0">AVERAGE(C7:E7)</f>
        <v>56.369506241502911</v>
      </c>
    </row>
    <row r="8" spans="1:8" ht="15.75" customHeight="1">
      <c r="A8" s="58" t="s">
        <v>9</v>
      </c>
      <c r="B8" s="5"/>
      <c r="C8" s="112">
        <f ca="1">('Квартира 1'!P8)</f>
        <v>0.26627116549252255</v>
      </c>
      <c r="D8" s="112">
        <f ca="1">'Квартира 2'!P8</f>
        <v>0.26339760227413178</v>
      </c>
      <c r="E8" s="112">
        <f ca="1">'Квартира 3'!P8</f>
        <v>0.26627116549252255</v>
      </c>
      <c r="F8" s="64">
        <f t="shared" si="0"/>
        <v>0.26531331108639228</v>
      </c>
    </row>
    <row r="9" spans="1:8" ht="15.75" customHeight="1">
      <c r="A9" s="59" t="s">
        <v>10</v>
      </c>
      <c r="B9" s="5"/>
      <c r="C9" s="113">
        <f ca="1">('Квартира 1'!P9)</f>
        <v>0.76666666666666672</v>
      </c>
      <c r="D9" s="113">
        <f ca="1">'Квартира 2'!P9</f>
        <v>0.76666666666666672</v>
      </c>
      <c r="E9" s="113">
        <f ca="1">'Квартира 3'!P9</f>
        <v>0.76666666666666672</v>
      </c>
      <c r="F9" s="65">
        <f t="shared" si="0"/>
        <v>0.76666666666666672</v>
      </c>
      <c r="G9" s="3"/>
      <c r="H9" s="4"/>
    </row>
    <row r="10" spans="1:8" ht="15.75" customHeight="1">
      <c r="A10" s="60" t="s">
        <v>17</v>
      </c>
      <c r="B10" s="5"/>
      <c r="C10" s="115">
        <f ca="1">('Квартира 1'!P10)</f>
        <v>23</v>
      </c>
      <c r="D10" s="115">
        <f ca="1">'Квартира 2'!P10</f>
        <v>23</v>
      </c>
      <c r="E10" s="115">
        <f ca="1">'Квартира 3'!P10</f>
        <v>23</v>
      </c>
      <c r="F10" s="116">
        <f t="shared" si="0"/>
        <v>23</v>
      </c>
    </row>
    <row r="11" spans="1:8" ht="15.75" customHeight="1">
      <c r="A11" s="60" t="s">
        <v>32</v>
      </c>
      <c r="B11" s="5"/>
      <c r="C11" s="114">
        <f ca="1">('Квартира 1'!P11)</f>
        <v>29.166666666666668</v>
      </c>
      <c r="D11" s="114">
        <f ca="1">'Квартира 2'!P11</f>
        <v>29.166666666666668</v>
      </c>
      <c r="E11" s="114">
        <f ca="1">'Квартира 3'!P11</f>
        <v>29.166666666666668</v>
      </c>
      <c r="F11" s="41">
        <f t="shared" si="0"/>
        <v>29.166666666666668</v>
      </c>
    </row>
    <row r="12" spans="1:8" ht="15.75" customHeight="1">
      <c r="A12" s="61" t="s">
        <v>23</v>
      </c>
      <c r="B12" s="32"/>
      <c r="C12" s="121">
        <f ca="1">('Квартира 1'!P12)</f>
        <v>78.75</v>
      </c>
      <c r="D12" s="121">
        <f ca="1">'Квартира 2'!P12</f>
        <v>71.5</v>
      </c>
      <c r="E12" s="121">
        <f ca="1">'Квартира 3'!P12</f>
        <v>71.5</v>
      </c>
      <c r="F12" s="122">
        <f t="shared" si="0"/>
        <v>73.916666666666671</v>
      </c>
    </row>
    <row r="13" spans="1:8" ht="15.75" customHeight="1">
      <c r="A13" s="6"/>
      <c r="B13" s="8"/>
      <c r="C13" s="44"/>
      <c r="D13" s="44"/>
      <c r="E13" s="42"/>
      <c r="F13" s="43"/>
      <c r="G13" s="3"/>
      <c r="H13" s="7"/>
    </row>
    <row r="14" spans="1:8" ht="15.75" customHeight="1">
      <c r="A14" s="33" t="s">
        <v>5</v>
      </c>
      <c r="B14" s="34" t="s">
        <v>27</v>
      </c>
      <c r="C14" s="45" t="s">
        <v>1</v>
      </c>
      <c r="D14" s="45" t="s">
        <v>2</v>
      </c>
      <c r="E14" s="45" t="s">
        <v>3</v>
      </c>
      <c r="F14" s="39" t="s">
        <v>24</v>
      </c>
    </row>
    <row r="15" spans="1:8" ht="15.75" customHeight="1">
      <c r="A15" s="35" t="s">
        <v>11</v>
      </c>
      <c r="B15" s="36" t="s">
        <v>12</v>
      </c>
      <c r="C15" s="117">
        <f ca="1">'Квартира 1'!P16</f>
        <v>1200</v>
      </c>
      <c r="D15" s="117">
        <f ca="1">'Квартира 2'!P16</f>
        <v>1200</v>
      </c>
      <c r="E15" s="117">
        <f ca="1">'Квартира 3'!P16</f>
        <v>1200</v>
      </c>
      <c r="F15" s="123">
        <f>SUM(A15:E15)</f>
        <v>3600</v>
      </c>
    </row>
    <row r="16" spans="1:8" ht="15.75" customHeight="1">
      <c r="A16" s="35" t="s">
        <v>35</v>
      </c>
      <c r="B16" s="146" t="s">
        <v>36</v>
      </c>
      <c r="C16" s="117">
        <f ca="1">'Квартира 1'!P17</f>
        <v>12</v>
      </c>
      <c r="D16" s="117">
        <f ca="1">'Квартира 2'!P17</f>
        <v>12</v>
      </c>
      <c r="E16" s="117">
        <f ca="1">'Квартира 3'!P17</f>
        <v>12</v>
      </c>
      <c r="F16" s="123">
        <f t="shared" ref="F16:F24" si="1">SUM(A16:E16)</f>
        <v>36</v>
      </c>
    </row>
    <row r="17" spans="1:11" ht="15.75" customHeight="1">
      <c r="A17" s="35" t="s">
        <v>37</v>
      </c>
      <c r="B17" s="146" t="s">
        <v>38</v>
      </c>
      <c r="C17" s="117">
        <f ca="1">'Квартира 1'!P18</f>
        <v>24</v>
      </c>
      <c r="D17" s="117">
        <f ca="1">'Квартира 2'!P18</f>
        <v>24</v>
      </c>
      <c r="E17" s="117">
        <f ca="1">'Квартира 3'!P18</f>
        <v>24</v>
      </c>
      <c r="F17" s="123">
        <f t="shared" si="1"/>
        <v>72</v>
      </c>
    </row>
    <row r="18" spans="1:11" ht="15.75" customHeight="1">
      <c r="A18" s="35" t="s">
        <v>39</v>
      </c>
      <c r="B18" s="146" t="s">
        <v>13</v>
      </c>
      <c r="C18" s="117">
        <f ca="1">'Квартира 1'!P19</f>
        <v>36</v>
      </c>
      <c r="D18" s="117">
        <f ca="1">'Квартира 2'!P19</f>
        <v>36</v>
      </c>
      <c r="E18" s="117">
        <f ca="1">'Квартира 3'!P19</f>
        <v>36</v>
      </c>
      <c r="F18" s="123">
        <f t="shared" si="1"/>
        <v>108</v>
      </c>
    </row>
    <row r="19" spans="1:11" ht="15.75" customHeight="1">
      <c r="A19" s="150" t="s">
        <v>40</v>
      </c>
      <c r="B19" s="146" t="s">
        <v>42</v>
      </c>
      <c r="C19" s="117">
        <f ca="1">'Квартира 1'!P20</f>
        <v>48</v>
      </c>
      <c r="D19" s="117">
        <f ca="1">'Квартира 2'!P20</f>
        <v>48</v>
      </c>
      <c r="E19" s="117">
        <f ca="1">'Квартира 3'!P20</f>
        <v>48</v>
      </c>
      <c r="F19" s="123">
        <f t="shared" si="1"/>
        <v>144</v>
      </c>
    </row>
    <row r="20" spans="1:11" ht="15.75" customHeight="1">
      <c r="A20" s="149" t="s">
        <v>62</v>
      </c>
      <c r="B20" s="5" t="s">
        <v>14</v>
      </c>
      <c r="C20" s="117">
        <f ca="1">'Квартира 1'!P21</f>
        <v>60</v>
      </c>
      <c r="D20" s="117">
        <f ca="1">'Квартира 2'!P21</f>
        <v>60</v>
      </c>
      <c r="E20" s="117">
        <f ca="1">'Квартира 3'!P21</f>
        <v>60</v>
      </c>
      <c r="F20" s="123">
        <f t="shared" si="1"/>
        <v>180</v>
      </c>
    </row>
    <row r="21" spans="1:11" ht="15.75" customHeight="1">
      <c r="A21" s="150" t="s">
        <v>15</v>
      </c>
      <c r="B21" s="5" t="s">
        <v>43</v>
      </c>
      <c r="C21" s="117">
        <f ca="1">'Квартира 1'!P22</f>
        <v>72</v>
      </c>
      <c r="D21" s="117">
        <f ca="1">'Квартира 2'!P22</f>
        <v>72</v>
      </c>
      <c r="E21" s="117">
        <f ca="1">'Квартира 3'!P22</f>
        <v>72</v>
      </c>
      <c r="F21" s="123">
        <f t="shared" si="1"/>
        <v>216</v>
      </c>
    </row>
    <row r="22" spans="1:11" ht="15.75" customHeight="1">
      <c r="A22" s="35" t="s">
        <v>45</v>
      </c>
      <c r="B22" s="5" t="s">
        <v>46</v>
      </c>
      <c r="C22" s="117">
        <f ca="1">'Квартира 1'!P23</f>
        <v>84</v>
      </c>
      <c r="D22" s="117">
        <f ca="1">'Квартира 2'!P23</f>
        <v>84</v>
      </c>
      <c r="E22" s="117">
        <f ca="1">'Квартира 3'!P23</f>
        <v>84</v>
      </c>
      <c r="F22" s="123">
        <f t="shared" si="1"/>
        <v>252</v>
      </c>
    </row>
    <row r="23" spans="1:11" ht="15.75" customHeight="1">
      <c r="A23" s="150" t="s">
        <v>48</v>
      </c>
      <c r="B23" s="5" t="s">
        <v>46</v>
      </c>
      <c r="C23" s="117">
        <f ca="1">'Квартира 1'!P24</f>
        <v>540</v>
      </c>
      <c r="D23" s="117">
        <f ca="1">'Квартира 2'!P24</f>
        <v>228</v>
      </c>
      <c r="E23" s="117">
        <f ca="1">'Квартира 3'!P24</f>
        <v>228</v>
      </c>
      <c r="F23" s="123">
        <f t="shared" si="1"/>
        <v>996</v>
      </c>
    </row>
    <row r="24" spans="1:11" ht="15.75" customHeight="1">
      <c r="A24" s="35" t="s">
        <v>64</v>
      </c>
      <c r="B24" s="36" t="s">
        <v>69</v>
      </c>
      <c r="C24" s="117">
        <f ca="1">'Квартира 1'!P25</f>
        <v>384</v>
      </c>
      <c r="D24" s="117">
        <f ca="1">'Квартира 2'!P25</f>
        <v>384</v>
      </c>
      <c r="E24" s="117">
        <f ca="1">'Квартира 3'!P25</f>
        <v>384</v>
      </c>
      <c r="F24" s="123">
        <f t="shared" si="1"/>
        <v>1152</v>
      </c>
    </row>
    <row r="25" spans="1:11" ht="15.75" customHeight="1">
      <c r="A25" s="38" t="s">
        <v>49</v>
      </c>
      <c r="B25" s="37"/>
      <c r="C25" s="124">
        <f>SUM(C15:C24)</f>
        <v>2460</v>
      </c>
      <c r="D25" s="124">
        <f>SUM(D15:D24)</f>
        <v>2148</v>
      </c>
      <c r="E25" s="124">
        <f>SUM(E15:E24)</f>
        <v>2148</v>
      </c>
      <c r="F25" s="124">
        <f>SUM(F15:F24)</f>
        <v>6756</v>
      </c>
    </row>
    <row r="26" spans="1:11" ht="15.75" customHeight="1">
      <c r="A26" s="144"/>
    </row>
    <row r="27" spans="1:11" ht="15.75" customHeight="1">
      <c r="A27" s="47" t="s">
        <v>6</v>
      </c>
      <c r="B27" s="48"/>
      <c r="C27" s="125">
        <f>C6-C25</f>
        <v>19555</v>
      </c>
      <c r="D27" s="125">
        <f>D6-D25</f>
        <v>17866</v>
      </c>
      <c r="E27" s="125">
        <f>E6-E25</f>
        <v>17866</v>
      </c>
      <c r="F27" s="125">
        <f>F6-F25</f>
        <v>55287</v>
      </c>
    </row>
    <row r="28" spans="1:11" ht="15.75" customHeight="1">
      <c r="A28" s="144" t="s">
        <v>57</v>
      </c>
      <c r="E28" s="46"/>
    </row>
    <row r="29" spans="1:11" s="12" customFormat="1" ht="27" customHeight="1">
      <c r="A29" s="160" t="s">
        <v>58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</row>
    <row r="30" spans="1:11" s="12" customFormat="1" ht="19.899999999999999" customHeight="1">
      <c r="A30" s="160" t="s">
        <v>59</v>
      </c>
    </row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honeticPr fontId="22" type="noConversion"/>
  <dataValidations count="1">
    <dataValidation type="list" allowBlank="1" sqref="B15:B24">
      <formula1>"Salary,Repairs &amp; Renovations,Utilities,Advertising,Insurance,Commissions &amp; Fees,Legal,Supplies,Cleaning &amp; Maintenance,Software,Other"</formula1>
    </dataValidation>
  </dataValidations>
  <hyperlinks>
    <hyperlink ref="A28" r:id="rId1"/>
  </hyperlinks>
  <pageMargins left="0.7" right="0.7" top="0.75" bottom="0.75" header="0" footer="0"/>
  <pageSetup orientation="landscape" r:id="rId2"/>
  <ignoredErrors>
    <ignoredError sqref="F5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  <outlinePr summaryBelow="0" summaryRight="0"/>
  </sheetPr>
  <dimension ref="A1:P1005"/>
  <sheetViews>
    <sheetView workbookViewId="0">
      <pane xSplit="1" ySplit="12" topLeftCell="B1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4.42578125" defaultRowHeight="15" customHeight="1"/>
  <cols>
    <col min="1" max="1" width="35.28515625" style="75" customWidth="1"/>
    <col min="2" max="2" width="14.42578125" style="75" customWidth="1"/>
    <col min="3" max="3" width="20.28515625" style="75" bestFit="1" customWidth="1"/>
    <col min="4" max="9" width="14.42578125" style="76"/>
    <col min="10" max="10" width="17.7109375" style="76" customWidth="1"/>
    <col min="11" max="15" width="14.42578125" style="76"/>
    <col min="16" max="16" width="14.42578125" style="77"/>
    <col min="17" max="16384" width="14.42578125" style="26"/>
  </cols>
  <sheetData>
    <row r="1" spans="1:16" ht="18" customHeight="1">
      <c r="A1" s="73" t="s">
        <v>74</v>
      </c>
      <c r="B1" s="74"/>
      <c r="D1" s="157">
        <v>31</v>
      </c>
      <c r="E1" s="157">
        <v>28</v>
      </c>
      <c r="F1" s="157">
        <v>31</v>
      </c>
      <c r="G1" s="157">
        <v>30</v>
      </c>
      <c r="H1" s="157">
        <v>31</v>
      </c>
      <c r="I1" s="157">
        <v>30</v>
      </c>
      <c r="J1" s="157">
        <v>31</v>
      </c>
      <c r="K1" s="157">
        <v>31</v>
      </c>
      <c r="L1" s="157">
        <v>30</v>
      </c>
      <c r="M1" s="157">
        <v>31</v>
      </c>
      <c r="N1" s="157">
        <v>30</v>
      </c>
      <c r="O1" s="157">
        <v>31</v>
      </c>
      <c r="P1" s="158">
        <f>SUM(D1:O1)</f>
        <v>365</v>
      </c>
    </row>
    <row r="2" spans="1:16" s="131" customFormat="1" ht="18" customHeight="1">
      <c r="A2" s="128"/>
      <c r="B2" s="128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1:16" ht="18" customHeight="1">
      <c r="A3" s="78" t="s">
        <v>4</v>
      </c>
      <c r="B3" s="79"/>
      <c r="C3" s="79"/>
      <c r="D3" s="80">
        <v>44197</v>
      </c>
      <c r="E3" s="80">
        <v>44228</v>
      </c>
      <c r="F3" s="80">
        <v>44256</v>
      </c>
      <c r="G3" s="80">
        <v>44287</v>
      </c>
      <c r="H3" s="80">
        <v>44317</v>
      </c>
      <c r="I3" s="80">
        <v>44348</v>
      </c>
      <c r="J3" s="80">
        <v>44378</v>
      </c>
      <c r="K3" s="80">
        <v>44409</v>
      </c>
      <c r="L3" s="80">
        <v>44440</v>
      </c>
      <c r="M3" s="80">
        <v>44470</v>
      </c>
      <c r="N3" s="80">
        <v>44501</v>
      </c>
      <c r="O3" s="80">
        <v>44531</v>
      </c>
      <c r="P3" s="81" t="s">
        <v>79</v>
      </c>
    </row>
    <row r="4" spans="1:16" ht="18" customHeight="1">
      <c r="A4" s="63" t="s">
        <v>21</v>
      </c>
      <c r="B4" s="82"/>
      <c r="C4" s="82"/>
      <c r="D4" s="83">
        <f>DAY(31)</f>
        <v>31</v>
      </c>
      <c r="E4" s="83">
        <f>DAY(29)</f>
        <v>29</v>
      </c>
      <c r="F4" s="83">
        <f>DAY(31)</f>
        <v>31</v>
      </c>
      <c r="G4" s="83">
        <f>DAY(30)</f>
        <v>30</v>
      </c>
      <c r="H4" s="83">
        <f>DAY(31)</f>
        <v>31</v>
      </c>
      <c r="I4" s="83">
        <f>DAY(30)</f>
        <v>30</v>
      </c>
      <c r="J4" s="83">
        <f>DAY(31)</f>
        <v>31</v>
      </c>
      <c r="K4" s="83">
        <f>DAY(31)</f>
        <v>31</v>
      </c>
      <c r="L4" s="83">
        <f>DAY(30)</f>
        <v>30</v>
      </c>
      <c r="M4" s="83">
        <f>DAY(31)</f>
        <v>31</v>
      </c>
      <c r="N4" s="83">
        <f>DAY(30)</f>
        <v>30</v>
      </c>
      <c r="O4" s="83">
        <f>DAY(31)</f>
        <v>31</v>
      </c>
      <c r="P4" s="84"/>
    </row>
    <row r="5" spans="1:16" ht="18" customHeight="1">
      <c r="A5" s="85" t="s">
        <v>7</v>
      </c>
      <c r="B5" s="49"/>
      <c r="C5" s="49"/>
      <c r="D5" s="132">
        <f>(D11*D12)</f>
        <v>3480</v>
      </c>
      <c r="E5" s="132">
        <f t="shared" ref="E5:O5" si="0">(E11*E12)</f>
        <v>1160</v>
      </c>
      <c r="F5" s="132">
        <f t="shared" si="0"/>
        <v>1240</v>
      </c>
      <c r="G5" s="132">
        <f t="shared" si="0"/>
        <v>1650</v>
      </c>
      <c r="H5" s="132">
        <f t="shared" si="0"/>
        <v>2550</v>
      </c>
      <c r="I5" s="132">
        <f t="shared" si="0"/>
        <v>2945</v>
      </c>
      <c r="J5" s="132">
        <f t="shared" si="0"/>
        <v>3190</v>
      </c>
      <c r="K5" s="132">
        <f t="shared" si="0"/>
        <v>3480</v>
      </c>
      <c r="L5" s="132">
        <f t="shared" si="0"/>
        <v>2850</v>
      </c>
      <c r="M5" s="132">
        <f t="shared" si="0"/>
        <v>2170</v>
      </c>
      <c r="N5" s="132">
        <f t="shared" si="0"/>
        <v>1550</v>
      </c>
      <c r="O5" s="132">
        <f t="shared" si="0"/>
        <v>1300</v>
      </c>
      <c r="P5" s="133">
        <f>SUM(D5:O5)</f>
        <v>27565</v>
      </c>
    </row>
    <row r="6" spans="1:16" ht="18" customHeight="1">
      <c r="A6" s="85" t="s">
        <v>70</v>
      </c>
      <c r="B6" s="49"/>
      <c r="C6" s="49"/>
      <c r="D6" s="132">
        <f>D10*D12</f>
        <v>2760</v>
      </c>
      <c r="E6" s="132">
        <f t="shared" ref="E6:O6" si="1">E10*E12</f>
        <v>880</v>
      </c>
      <c r="F6" s="132">
        <f t="shared" si="1"/>
        <v>1240</v>
      </c>
      <c r="G6" s="132">
        <f t="shared" si="1"/>
        <v>1210</v>
      </c>
      <c r="H6" s="132">
        <f t="shared" si="1"/>
        <v>2040</v>
      </c>
      <c r="I6" s="132">
        <f t="shared" si="1"/>
        <v>2565</v>
      </c>
      <c r="J6" s="132">
        <f t="shared" si="1"/>
        <v>2750</v>
      </c>
      <c r="K6" s="132">
        <f t="shared" si="1"/>
        <v>3480</v>
      </c>
      <c r="L6" s="132">
        <f t="shared" si="1"/>
        <v>1805</v>
      </c>
      <c r="M6" s="132">
        <f t="shared" si="1"/>
        <v>1050</v>
      </c>
      <c r="N6" s="132">
        <f t="shared" si="1"/>
        <v>1000</v>
      </c>
      <c r="O6" s="132">
        <f t="shared" si="1"/>
        <v>1235</v>
      </c>
      <c r="P6" s="133">
        <f>SUM(D6:O6)</f>
        <v>22015</v>
      </c>
    </row>
    <row r="7" spans="1:16" ht="18" customHeight="1">
      <c r="A7" s="62" t="s">
        <v>19</v>
      </c>
      <c r="B7" s="49"/>
      <c r="C7" s="49"/>
      <c r="D7" s="132">
        <f t="shared" ref="D7:O7" si="2">(D9*D12)</f>
        <v>89.032258064516128</v>
      </c>
      <c r="E7" s="132">
        <f t="shared" si="2"/>
        <v>30.344827586206897</v>
      </c>
      <c r="F7" s="132">
        <f t="shared" si="2"/>
        <v>40</v>
      </c>
      <c r="G7" s="132">
        <f t="shared" si="2"/>
        <v>40.333333333333329</v>
      </c>
      <c r="H7" s="132">
        <f t="shared" si="2"/>
        <v>65.806451612903217</v>
      </c>
      <c r="I7" s="132">
        <f t="shared" si="2"/>
        <v>85.5</v>
      </c>
      <c r="J7" s="132">
        <f t="shared" si="2"/>
        <v>88.709677419354833</v>
      </c>
      <c r="K7" s="132">
        <f t="shared" si="2"/>
        <v>112.25806451612902</v>
      </c>
      <c r="L7" s="132">
        <f t="shared" si="2"/>
        <v>60.166666666666664</v>
      </c>
      <c r="M7" s="132">
        <f t="shared" si="2"/>
        <v>33.870967741935488</v>
      </c>
      <c r="N7" s="132">
        <f t="shared" si="2"/>
        <v>33.333333333333329</v>
      </c>
      <c r="O7" s="132">
        <f t="shared" si="2"/>
        <v>39.838709677419352</v>
      </c>
      <c r="P7" s="134">
        <f>AVERAGE(D7:O7)</f>
        <v>59.932857495983193</v>
      </c>
    </row>
    <row r="8" spans="1:16" ht="18" customHeight="1">
      <c r="A8" s="62" t="s">
        <v>16</v>
      </c>
      <c r="B8" s="49"/>
      <c r="C8" s="49"/>
      <c r="D8" s="68">
        <f t="shared" ref="D8:O8" si="3">(D4-D10)/D11</f>
        <v>0.27586206896551724</v>
      </c>
      <c r="E8" s="68">
        <f t="shared" si="3"/>
        <v>0.2413793103448276</v>
      </c>
      <c r="F8" s="68">
        <f t="shared" si="3"/>
        <v>0</v>
      </c>
      <c r="G8" s="68">
        <f t="shared" si="3"/>
        <v>0.26666666666666666</v>
      </c>
      <c r="H8" s="68">
        <f t="shared" si="3"/>
        <v>0.23333333333333334</v>
      </c>
      <c r="I8" s="68">
        <f t="shared" si="3"/>
        <v>9.6774193548387094E-2</v>
      </c>
      <c r="J8" s="68">
        <f t="shared" si="3"/>
        <v>0.20689655172413793</v>
      </c>
      <c r="K8" s="68">
        <f t="shared" si="3"/>
        <v>6.8965517241379309E-2</v>
      </c>
      <c r="L8" s="68">
        <f t="shared" si="3"/>
        <v>0.36666666666666664</v>
      </c>
      <c r="M8" s="68">
        <f t="shared" si="3"/>
        <v>0.5161290322580645</v>
      </c>
      <c r="N8" s="68">
        <f t="shared" si="3"/>
        <v>0.32258064516129031</v>
      </c>
      <c r="O8" s="68">
        <f t="shared" si="3"/>
        <v>0.6</v>
      </c>
      <c r="P8" s="69">
        <f>AVERAGE(D8:O8)</f>
        <v>0.26627116549252255</v>
      </c>
    </row>
    <row r="9" spans="1:16" ht="18" customHeight="1">
      <c r="A9" s="63" t="s">
        <v>10</v>
      </c>
      <c r="B9" s="49"/>
      <c r="C9" s="49"/>
      <c r="D9" s="70">
        <f t="shared" ref="D9:O9" si="4">(D10/D4)</f>
        <v>0.74193548387096775</v>
      </c>
      <c r="E9" s="70">
        <f t="shared" si="4"/>
        <v>0.75862068965517238</v>
      </c>
      <c r="F9" s="70">
        <f t="shared" si="4"/>
        <v>1</v>
      </c>
      <c r="G9" s="70">
        <f t="shared" si="4"/>
        <v>0.73333333333333328</v>
      </c>
      <c r="H9" s="70">
        <f t="shared" si="4"/>
        <v>0.77419354838709675</v>
      </c>
      <c r="I9" s="70">
        <f t="shared" si="4"/>
        <v>0.9</v>
      </c>
      <c r="J9" s="70">
        <f t="shared" si="4"/>
        <v>0.80645161290322576</v>
      </c>
      <c r="K9" s="70">
        <f t="shared" si="4"/>
        <v>0.93548387096774188</v>
      </c>
      <c r="L9" s="70">
        <f t="shared" si="4"/>
        <v>0.6333333333333333</v>
      </c>
      <c r="M9" s="70">
        <f t="shared" si="4"/>
        <v>0.4838709677419355</v>
      </c>
      <c r="N9" s="70">
        <f t="shared" si="4"/>
        <v>0.66666666666666663</v>
      </c>
      <c r="O9" s="70">
        <f t="shared" si="4"/>
        <v>0.61290322580645162</v>
      </c>
      <c r="P9" s="71">
        <f>(P10/30)</f>
        <v>0.76666666666666672</v>
      </c>
    </row>
    <row r="10" spans="1:16" ht="18" customHeight="1">
      <c r="A10" s="62" t="s">
        <v>17</v>
      </c>
      <c r="B10" s="226" t="s">
        <v>18</v>
      </c>
      <c r="C10" s="226"/>
      <c r="D10" s="86">
        <v>23</v>
      </c>
      <c r="E10" s="86">
        <v>22</v>
      </c>
      <c r="F10" s="86">
        <v>31</v>
      </c>
      <c r="G10" s="86">
        <v>22</v>
      </c>
      <c r="H10" s="86">
        <v>24</v>
      </c>
      <c r="I10" s="86">
        <v>27</v>
      </c>
      <c r="J10" s="86">
        <v>25</v>
      </c>
      <c r="K10" s="86">
        <v>29</v>
      </c>
      <c r="L10" s="86">
        <v>19</v>
      </c>
      <c r="M10" s="86">
        <v>15</v>
      </c>
      <c r="N10" s="86">
        <v>20</v>
      </c>
      <c r="O10" s="86">
        <v>19</v>
      </c>
      <c r="P10" s="87">
        <f>AVERAGE(D10:O10)</f>
        <v>23</v>
      </c>
    </row>
    <row r="11" spans="1:16" ht="18" customHeight="1">
      <c r="A11" s="62" t="s">
        <v>63</v>
      </c>
      <c r="B11" s="226" t="s">
        <v>18</v>
      </c>
      <c r="C11" s="226"/>
      <c r="D11" s="86">
        <v>29</v>
      </c>
      <c r="E11" s="86">
        <v>29</v>
      </c>
      <c r="F11" s="86">
        <v>31</v>
      </c>
      <c r="G11" s="86">
        <v>30</v>
      </c>
      <c r="H11" s="86">
        <v>30</v>
      </c>
      <c r="I11" s="86">
        <v>31</v>
      </c>
      <c r="J11" s="86">
        <v>29</v>
      </c>
      <c r="K11" s="86">
        <v>29</v>
      </c>
      <c r="L11" s="86">
        <v>30</v>
      </c>
      <c r="M11" s="86">
        <v>31</v>
      </c>
      <c r="N11" s="86">
        <v>31</v>
      </c>
      <c r="O11" s="86">
        <v>20</v>
      </c>
      <c r="P11" s="87">
        <f>AVERAGE(D11:O11)</f>
        <v>29.166666666666668</v>
      </c>
    </row>
    <row r="12" spans="1:16" ht="18" customHeight="1">
      <c r="A12" s="145" t="s">
        <v>23</v>
      </c>
      <c r="B12" s="227" t="s">
        <v>18</v>
      </c>
      <c r="C12" s="227"/>
      <c r="D12" s="135">
        <v>120</v>
      </c>
      <c r="E12" s="136">
        <v>40</v>
      </c>
      <c r="F12" s="136">
        <v>40</v>
      </c>
      <c r="G12" s="136">
        <v>55</v>
      </c>
      <c r="H12" s="136">
        <v>85</v>
      </c>
      <c r="I12" s="136">
        <v>95</v>
      </c>
      <c r="J12" s="136">
        <v>110</v>
      </c>
      <c r="K12" s="136">
        <v>120</v>
      </c>
      <c r="L12" s="136">
        <v>95</v>
      </c>
      <c r="M12" s="136">
        <v>70</v>
      </c>
      <c r="N12" s="136">
        <v>50</v>
      </c>
      <c r="O12" s="136">
        <v>65</v>
      </c>
      <c r="P12" s="137">
        <f>AVERAGE(D12:O12)</f>
        <v>78.75</v>
      </c>
    </row>
    <row r="13" spans="1:16" ht="18" customHeight="1">
      <c r="A13" s="89"/>
      <c r="B13" s="82"/>
      <c r="C13" s="82"/>
      <c r="D13" s="9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91"/>
    </row>
    <row r="14" spans="1:16" ht="18" customHeight="1">
      <c r="A14" s="92" t="s">
        <v>25</v>
      </c>
    </row>
    <row r="15" spans="1:16" ht="25.5" customHeight="1">
      <c r="A15" s="93" t="s">
        <v>26</v>
      </c>
      <c r="B15" s="94" t="s">
        <v>68</v>
      </c>
      <c r="C15" s="95" t="s">
        <v>27</v>
      </c>
      <c r="D15" s="80">
        <v>44197</v>
      </c>
      <c r="E15" s="80">
        <v>44228</v>
      </c>
      <c r="F15" s="80">
        <v>44256</v>
      </c>
      <c r="G15" s="80">
        <v>44287</v>
      </c>
      <c r="H15" s="80">
        <v>44317</v>
      </c>
      <c r="I15" s="80">
        <v>44348</v>
      </c>
      <c r="J15" s="80">
        <v>44378</v>
      </c>
      <c r="K15" s="80">
        <v>44409</v>
      </c>
      <c r="L15" s="80">
        <v>44440</v>
      </c>
      <c r="M15" s="80">
        <v>44470</v>
      </c>
      <c r="N15" s="80">
        <v>44501</v>
      </c>
      <c r="O15" s="80">
        <v>44531</v>
      </c>
      <c r="P15" s="81" t="s">
        <v>79</v>
      </c>
    </row>
    <row r="16" spans="1:16" ht="18" customHeight="1">
      <c r="A16" s="96" t="s">
        <v>11</v>
      </c>
      <c r="B16" s="97" t="s">
        <v>71</v>
      </c>
      <c r="C16" s="49" t="s">
        <v>33</v>
      </c>
      <c r="D16" s="140">
        <v>100</v>
      </c>
      <c r="E16" s="140">
        <v>100</v>
      </c>
      <c r="F16" s="140">
        <v>100</v>
      </c>
      <c r="G16" s="140">
        <v>100</v>
      </c>
      <c r="H16" s="140">
        <v>100</v>
      </c>
      <c r="I16" s="140">
        <v>100</v>
      </c>
      <c r="J16" s="140">
        <v>100</v>
      </c>
      <c r="K16" s="140">
        <v>100</v>
      </c>
      <c r="L16" s="140">
        <v>100</v>
      </c>
      <c r="M16" s="140">
        <v>100</v>
      </c>
      <c r="N16" s="140">
        <v>100</v>
      </c>
      <c r="O16" s="140">
        <v>100</v>
      </c>
      <c r="P16" s="133">
        <f t="shared" ref="P16:P25" si="5">SUM(D16:O16)</f>
        <v>1200</v>
      </c>
    </row>
    <row r="17" spans="1:16" ht="18" customHeight="1">
      <c r="A17" s="96" t="s">
        <v>28</v>
      </c>
      <c r="B17" s="97" t="s">
        <v>71</v>
      </c>
      <c r="C17" s="49" t="s">
        <v>36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1</v>
      </c>
      <c r="M17" s="140">
        <v>1</v>
      </c>
      <c r="N17" s="140">
        <v>1</v>
      </c>
      <c r="O17" s="140">
        <v>1</v>
      </c>
      <c r="P17" s="133">
        <f t="shared" si="5"/>
        <v>12</v>
      </c>
    </row>
    <row r="18" spans="1:16" ht="18" customHeight="1">
      <c r="A18" s="96" t="s">
        <v>29</v>
      </c>
      <c r="B18" s="97" t="s">
        <v>71</v>
      </c>
      <c r="C18" s="49" t="s">
        <v>38</v>
      </c>
      <c r="D18" s="140">
        <v>2</v>
      </c>
      <c r="E18" s="140">
        <v>2</v>
      </c>
      <c r="F18" s="140">
        <v>2</v>
      </c>
      <c r="G18" s="140">
        <v>2</v>
      </c>
      <c r="H18" s="140">
        <v>2</v>
      </c>
      <c r="I18" s="140">
        <v>2</v>
      </c>
      <c r="J18" s="140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33">
        <f t="shared" si="5"/>
        <v>24</v>
      </c>
    </row>
    <row r="19" spans="1:16" ht="18" customHeight="1">
      <c r="A19" s="96" t="s">
        <v>39</v>
      </c>
      <c r="B19" s="97" t="s">
        <v>71</v>
      </c>
      <c r="C19" s="49" t="s">
        <v>13</v>
      </c>
      <c r="D19" s="140">
        <v>3</v>
      </c>
      <c r="E19" s="140">
        <v>3</v>
      </c>
      <c r="F19" s="140">
        <v>3</v>
      </c>
      <c r="G19" s="140">
        <v>3</v>
      </c>
      <c r="H19" s="140">
        <v>3</v>
      </c>
      <c r="I19" s="140">
        <v>3</v>
      </c>
      <c r="J19" s="140">
        <v>3</v>
      </c>
      <c r="K19" s="140">
        <v>3</v>
      </c>
      <c r="L19" s="140">
        <v>3</v>
      </c>
      <c r="M19" s="140">
        <v>3</v>
      </c>
      <c r="N19" s="140">
        <v>3</v>
      </c>
      <c r="O19" s="140">
        <v>3</v>
      </c>
      <c r="P19" s="133">
        <f t="shared" si="5"/>
        <v>36</v>
      </c>
    </row>
    <row r="20" spans="1:16" ht="18" customHeight="1">
      <c r="A20" s="96" t="s">
        <v>40</v>
      </c>
      <c r="B20" s="97" t="s">
        <v>71</v>
      </c>
      <c r="C20" s="49" t="s">
        <v>42</v>
      </c>
      <c r="D20" s="140">
        <v>4</v>
      </c>
      <c r="E20" s="140">
        <v>4</v>
      </c>
      <c r="F20" s="140">
        <v>4</v>
      </c>
      <c r="G20" s="140">
        <v>4</v>
      </c>
      <c r="H20" s="140">
        <v>4</v>
      </c>
      <c r="I20" s="140">
        <v>4</v>
      </c>
      <c r="J20" s="140">
        <v>4</v>
      </c>
      <c r="K20" s="140">
        <v>4</v>
      </c>
      <c r="L20" s="140">
        <v>4</v>
      </c>
      <c r="M20" s="140">
        <v>4</v>
      </c>
      <c r="N20" s="140">
        <v>4</v>
      </c>
      <c r="O20" s="140">
        <v>4</v>
      </c>
      <c r="P20" s="133">
        <f t="shared" si="5"/>
        <v>48</v>
      </c>
    </row>
    <row r="21" spans="1:16" ht="18" customHeight="1">
      <c r="A21" s="96" t="s">
        <v>41</v>
      </c>
      <c r="B21" s="97" t="s">
        <v>71</v>
      </c>
      <c r="C21" s="49" t="s">
        <v>14</v>
      </c>
      <c r="D21" s="140">
        <v>5</v>
      </c>
      <c r="E21" s="140">
        <v>5</v>
      </c>
      <c r="F21" s="140">
        <v>5</v>
      </c>
      <c r="G21" s="140">
        <v>5</v>
      </c>
      <c r="H21" s="140">
        <v>5</v>
      </c>
      <c r="I21" s="140">
        <v>5</v>
      </c>
      <c r="J21" s="140">
        <v>5</v>
      </c>
      <c r="K21" s="140">
        <v>5</v>
      </c>
      <c r="L21" s="140">
        <v>5</v>
      </c>
      <c r="M21" s="140">
        <v>5</v>
      </c>
      <c r="N21" s="140">
        <v>5</v>
      </c>
      <c r="O21" s="140">
        <v>5</v>
      </c>
      <c r="P21" s="133">
        <f t="shared" si="5"/>
        <v>60</v>
      </c>
    </row>
    <row r="22" spans="1:16" ht="18" customHeight="1">
      <c r="A22" s="96" t="s">
        <v>15</v>
      </c>
      <c r="B22" s="97" t="s">
        <v>71</v>
      </c>
      <c r="C22" s="49" t="s">
        <v>43</v>
      </c>
      <c r="D22" s="140">
        <v>6</v>
      </c>
      <c r="E22" s="140">
        <v>6</v>
      </c>
      <c r="F22" s="140">
        <v>6</v>
      </c>
      <c r="G22" s="140">
        <v>6</v>
      </c>
      <c r="H22" s="140">
        <v>6</v>
      </c>
      <c r="I22" s="140">
        <v>6</v>
      </c>
      <c r="J22" s="140">
        <v>6</v>
      </c>
      <c r="K22" s="140">
        <v>6</v>
      </c>
      <c r="L22" s="140">
        <v>6</v>
      </c>
      <c r="M22" s="140">
        <v>6</v>
      </c>
      <c r="N22" s="140">
        <v>6</v>
      </c>
      <c r="O22" s="140">
        <v>6</v>
      </c>
      <c r="P22" s="133">
        <f t="shared" si="5"/>
        <v>72</v>
      </c>
    </row>
    <row r="23" spans="1:16" ht="18" customHeight="1">
      <c r="A23" s="96" t="s">
        <v>44</v>
      </c>
      <c r="B23" s="97" t="s">
        <v>71</v>
      </c>
      <c r="C23" s="49" t="s">
        <v>46</v>
      </c>
      <c r="D23" s="140">
        <v>7</v>
      </c>
      <c r="E23" s="140">
        <v>7</v>
      </c>
      <c r="F23" s="140">
        <v>7</v>
      </c>
      <c r="G23" s="140">
        <v>7</v>
      </c>
      <c r="H23" s="140">
        <v>7</v>
      </c>
      <c r="I23" s="140">
        <v>7</v>
      </c>
      <c r="J23" s="140">
        <v>7</v>
      </c>
      <c r="K23" s="140">
        <v>7</v>
      </c>
      <c r="L23" s="140">
        <v>7</v>
      </c>
      <c r="M23" s="140">
        <v>7</v>
      </c>
      <c r="N23" s="140">
        <v>7</v>
      </c>
      <c r="O23" s="140">
        <v>7</v>
      </c>
      <c r="P23" s="133">
        <f t="shared" si="5"/>
        <v>84</v>
      </c>
    </row>
    <row r="24" spans="1:16" ht="18" customHeight="1">
      <c r="A24" s="96" t="s">
        <v>47</v>
      </c>
      <c r="B24" s="97" t="s">
        <v>71</v>
      </c>
      <c r="C24" s="49" t="s">
        <v>46</v>
      </c>
      <c r="D24" s="140">
        <v>45</v>
      </c>
      <c r="E24" s="140">
        <v>45</v>
      </c>
      <c r="F24" s="140">
        <v>45</v>
      </c>
      <c r="G24" s="140">
        <v>45</v>
      </c>
      <c r="H24" s="140">
        <v>45</v>
      </c>
      <c r="I24" s="140">
        <v>45</v>
      </c>
      <c r="J24" s="140">
        <v>45</v>
      </c>
      <c r="K24" s="140">
        <v>45</v>
      </c>
      <c r="L24" s="140">
        <v>45</v>
      </c>
      <c r="M24" s="140">
        <v>45</v>
      </c>
      <c r="N24" s="140">
        <v>45</v>
      </c>
      <c r="O24" s="140">
        <v>45</v>
      </c>
      <c r="P24" s="133">
        <f t="shared" si="5"/>
        <v>540</v>
      </c>
    </row>
    <row r="25" spans="1:16" ht="18" customHeight="1">
      <c r="A25" s="98" t="s">
        <v>64</v>
      </c>
      <c r="B25" s="97" t="s">
        <v>71</v>
      </c>
      <c r="C25" s="89" t="s">
        <v>65</v>
      </c>
      <c r="D25" s="141">
        <v>32</v>
      </c>
      <c r="E25" s="141">
        <v>32</v>
      </c>
      <c r="F25" s="141">
        <v>32</v>
      </c>
      <c r="G25" s="141">
        <v>32</v>
      </c>
      <c r="H25" s="141">
        <v>32</v>
      </c>
      <c r="I25" s="141">
        <v>32</v>
      </c>
      <c r="J25" s="141">
        <v>32</v>
      </c>
      <c r="K25" s="141">
        <v>32</v>
      </c>
      <c r="L25" s="141">
        <v>32</v>
      </c>
      <c r="M25" s="141">
        <v>32</v>
      </c>
      <c r="N25" s="141">
        <v>32</v>
      </c>
      <c r="O25" s="141">
        <v>32</v>
      </c>
      <c r="P25" s="133">
        <f t="shared" si="5"/>
        <v>384</v>
      </c>
    </row>
    <row r="26" spans="1:16" ht="28.15" customHeight="1">
      <c r="A26" s="144" t="s">
        <v>57</v>
      </c>
      <c r="B26" s="99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  <row r="27" spans="1:16" ht="18" customHeight="1">
      <c r="A27" s="102" t="s">
        <v>24</v>
      </c>
      <c r="B27" s="103"/>
      <c r="C27" s="104"/>
      <c r="D27" s="142">
        <f t="shared" ref="D27:P27" si="6">SUM(D16:D25)</f>
        <v>205</v>
      </c>
      <c r="E27" s="164">
        <f t="shared" si="6"/>
        <v>205</v>
      </c>
      <c r="F27" s="142">
        <f t="shared" si="6"/>
        <v>205</v>
      </c>
      <c r="G27" s="105">
        <f t="shared" si="6"/>
        <v>205</v>
      </c>
      <c r="H27" s="142">
        <f t="shared" si="6"/>
        <v>205</v>
      </c>
      <c r="I27" s="142">
        <f t="shared" si="6"/>
        <v>205</v>
      </c>
      <c r="J27" s="142">
        <f t="shared" si="6"/>
        <v>205</v>
      </c>
      <c r="K27" s="142">
        <f t="shared" si="6"/>
        <v>205</v>
      </c>
      <c r="L27" s="142">
        <f t="shared" si="6"/>
        <v>205</v>
      </c>
      <c r="M27" s="142">
        <f t="shared" si="6"/>
        <v>205</v>
      </c>
      <c r="N27" s="142">
        <f t="shared" si="6"/>
        <v>205</v>
      </c>
      <c r="O27" s="142">
        <f t="shared" si="6"/>
        <v>205</v>
      </c>
      <c r="P27" s="143">
        <f t="shared" si="6"/>
        <v>2460</v>
      </c>
    </row>
    <row r="28" spans="1:16" ht="18" customHeight="1">
      <c r="P28" s="106"/>
    </row>
    <row r="29" spans="1:16" ht="18" customHeight="1">
      <c r="A29" s="107" t="s">
        <v>6</v>
      </c>
      <c r="B29" s="108"/>
      <c r="C29" s="108"/>
      <c r="D29" s="138">
        <f t="shared" ref="D29:P29" si="7">D6-D27</f>
        <v>2555</v>
      </c>
      <c r="E29" s="138">
        <f t="shared" si="7"/>
        <v>675</v>
      </c>
      <c r="F29" s="138">
        <f t="shared" si="7"/>
        <v>1035</v>
      </c>
      <c r="G29" s="138">
        <f t="shared" si="7"/>
        <v>1005</v>
      </c>
      <c r="H29" s="138">
        <f t="shared" si="7"/>
        <v>1835</v>
      </c>
      <c r="I29" s="138">
        <f t="shared" si="7"/>
        <v>2360</v>
      </c>
      <c r="J29" s="138">
        <f t="shared" si="7"/>
        <v>2545</v>
      </c>
      <c r="K29" s="138">
        <f t="shared" si="7"/>
        <v>3275</v>
      </c>
      <c r="L29" s="138">
        <f t="shared" si="7"/>
        <v>1600</v>
      </c>
      <c r="M29" s="138">
        <f t="shared" si="7"/>
        <v>845</v>
      </c>
      <c r="N29" s="138">
        <f t="shared" si="7"/>
        <v>795</v>
      </c>
      <c r="O29" s="138">
        <f t="shared" si="7"/>
        <v>1030</v>
      </c>
      <c r="P29" s="138">
        <f t="shared" si="7"/>
        <v>19555</v>
      </c>
    </row>
    <row r="30" spans="1:16" s="12" customFormat="1" ht="27" customHeight="1">
      <c r="A30" s="160" t="s">
        <v>58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16" s="12" customFormat="1" ht="19.899999999999999" customHeight="1">
      <c r="A31" s="160" t="s">
        <v>59</v>
      </c>
    </row>
    <row r="32" spans="1:16" ht="15.75" customHeight="1"/>
    <row r="33" spans="10:10" ht="15.75" customHeight="1">
      <c r="J33" s="109"/>
    </row>
    <row r="34" spans="10:10" ht="15.75" customHeight="1"/>
    <row r="35" spans="10:10" ht="15.75" customHeight="1"/>
    <row r="36" spans="10:10" ht="15.75" customHeight="1"/>
    <row r="37" spans="10:10" ht="15.75" customHeight="1"/>
    <row r="38" spans="10:10" ht="15.75" customHeight="1"/>
    <row r="39" spans="10:10" ht="15.75" customHeight="1"/>
    <row r="40" spans="10:10" ht="15.75" customHeight="1"/>
    <row r="41" spans="10:10" ht="15.75" customHeight="1"/>
    <row r="42" spans="10:10" ht="15.75" customHeight="1"/>
    <row r="43" spans="10:10" ht="15.75" customHeight="1"/>
    <row r="44" spans="10:10" ht="15.75" customHeight="1"/>
    <row r="45" spans="10:10" ht="15.75" customHeight="1"/>
    <row r="46" spans="10:10" ht="15.75" customHeight="1"/>
    <row r="47" spans="10:10" ht="15.75" customHeight="1"/>
    <row r="48" spans="10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3">
    <mergeCell ref="B10:C10"/>
    <mergeCell ref="B11:C11"/>
    <mergeCell ref="B12:C12"/>
  </mergeCells>
  <phoneticPr fontId="22" type="noConversion"/>
  <dataValidations count="2">
    <dataValidation type="list" allowBlank="1" sqref="D5:O9">
      <formula1>"Salary,Repairs &amp; Renovations,Utilities,Advertising,Insurance,Commissions &amp; Fees,Legal,Supplies,Cleaning &amp; Maintenance,Other"</formula1>
    </dataValidation>
    <dataValidation type="list" allowBlank="1" sqref="C16:C25">
      <formula1>"Salary,Repairs &amp; Renovations,Utilities,Advertising,Insurance,Commissions &amp; Fees,Legal,Supplies,Cleaning &amp; Maintenance,Software,Other"</formula1>
    </dataValidation>
  </dataValidations>
  <hyperlinks>
    <hyperlink ref="A26" r:id="rId1"/>
  </hyperlinks>
  <pageMargins left="0.7" right="0.7" top="0.75" bottom="0.75" header="0" footer="0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  <outlinePr summaryBelow="0" summaryRight="0"/>
  </sheetPr>
  <dimension ref="A1:P1005"/>
  <sheetViews>
    <sheetView workbookViewId="0">
      <pane xSplit="1" ySplit="12" topLeftCell="B1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4.42578125" defaultRowHeight="15" customHeight="1"/>
  <cols>
    <col min="1" max="1" width="35.85546875" customWidth="1"/>
    <col min="2" max="2" width="15.28515625" customWidth="1"/>
    <col min="3" max="3" width="20.28515625" bestFit="1" customWidth="1"/>
    <col min="4" max="9" width="14.42578125" style="40"/>
    <col min="10" max="10" width="17.7109375" style="40" customWidth="1"/>
    <col min="11" max="15" width="14.42578125" style="40"/>
    <col min="16" max="16" width="14.42578125" style="66"/>
    <col min="17" max="16384" width="14.42578125" style="25"/>
  </cols>
  <sheetData>
    <row r="1" spans="1:16" s="26" customFormat="1" ht="18" customHeight="1">
      <c r="A1" s="73" t="s">
        <v>75</v>
      </c>
      <c r="B1" s="74"/>
      <c r="C1" s="75"/>
      <c r="D1" s="157">
        <v>31</v>
      </c>
      <c r="E1" s="157">
        <v>28</v>
      </c>
      <c r="F1" s="157">
        <v>31</v>
      </c>
      <c r="G1" s="157">
        <v>30</v>
      </c>
      <c r="H1" s="157">
        <v>31</v>
      </c>
      <c r="I1" s="157">
        <v>30</v>
      </c>
      <c r="J1" s="157">
        <v>31</v>
      </c>
      <c r="K1" s="157">
        <v>31</v>
      </c>
      <c r="L1" s="157">
        <v>30</v>
      </c>
      <c r="M1" s="157">
        <v>31</v>
      </c>
      <c r="N1" s="157">
        <v>30</v>
      </c>
      <c r="O1" s="157">
        <v>31</v>
      </c>
      <c r="P1" s="158">
        <f>SUM(D1:O1)</f>
        <v>365</v>
      </c>
    </row>
    <row r="2" spans="1:16" s="131" customFormat="1" ht="18" customHeight="1">
      <c r="A2" s="128"/>
      <c r="B2" s="128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1:16" s="26" customFormat="1" ht="18" customHeight="1">
      <c r="A3" s="78" t="s">
        <v>4</v>
      </c>
      <c r="B3" s="79"/>
      <c r="C3" s="79"/>
      <c r="D3" s="80">
        <v>44197</v>
      </c>
      <c r="E3" s="80">
        <v>44228</v>
      </c>
      <c r="F3" s="80">
        <v>44256</v>
      </c>
      <c r="G3" s="80">
        <v>44287</v>
      </c>
      <c r="H3" s="80">
        <v>44317</v>
      </c>
      <c r="I3" s="80">
        <v>44348</v>
      </c>
      <c r="J3" s="80">
        <v>44378</v>
      </c>
      <c r="K3" s="80">
        <v>44409</v>
      </c>
      <c r="L3" s="80">
        <v>44440</v>
      </c>
      <c r="M3" s="80">
        <v>44470</v>
      </c>
      <c r="N3" s="80">
        <v>44501</v>
      </c>
      <c r="O3" s="80">
        <v>44531</v>
      </c>
      <c r="P3" s="81" t="s">
        <v>79</v>
      </c>
    </row>
    <row r="4" spans="1:16" s="26" customFormat="1" ht="18" customHeight="1">
      <c r="A4" s="63" t="s">
        <v>21</v>
      </c>
      <c r="B4" s="82"/>
      <c r="C4" s="82"/>
      <c r="D4" s="83">
        <f>DAY(30)</f>
        <v>30</v>
      </c>
      <c r="E4" s="83">
        <f>DAY(29)</f>
        <v>29</v>
      </c>
      <c r="F4" s="83">
        <f>DAY(31)</f>
        <v>31</v>
      </c>
      <c r="G4" s="83">
        <f>DAY(30)</f>
        <v>30</v>
      </c>
      <c r="H4" s="83">
        <f>DAY(31)</f>
        <v>31</v>
      </c>
      <c r="I4" s="83">
        <f>DAY(30)</f>
        <v>30</v>
      </c>
      <c r="J4" s="83">
        <f>DAY(31)</f>
        <v>31</v>
      </c>
      <c r="K4" s="83">
        <f>DAY(31)</f>
        <v>31</v>
      </c>
      <c r="L4" s="83">
        <f>DAY(30)</f>
        <v>30</v>
      </c>
      <c r="M4" s="83">
        <f>DAY(31)</f>
        <v>31</v>
      </c>
      <c r="N4" s="83">
        <f>DAY(30)</f>
        <v>30</v>
      </c>
      <c r="O4" s="83">
        <f>DAY(31)</f>
        <v>31</v>
      </c>
      <c r="P4" s="84"/>
    </row>
    <row r="5" spans="1:16" s="26" customFormat="1" ht="18" customHeight="1">
      <c r="A5" s="85" t="s">
        <v>70</v>
      </c>
      <c r="B5" s="49"/>
      <c r="C5" s="49"/>
      <c r="D5" s="132">
        <f>(D11*D12)</f>
        <v>957</v>
      </c>
      <c r="E5" s="132">
        <f t="shared" ref="E5:O5" si="0">(E11*E12)</f>
        <v>1160</v>
      </c>
      <c r="F5" s="132">
        <f t="shared" si="0"/>
        <v>1240</v>
      </c>
      <c r="G5" s="132">
        <f t="shared" si="0"/>
        <v>1650</v>
      </c>
      <c r="H5" s="132">
        <f t="shared" si="0"/>
        <v>2550</v>
      </c>
      <c r="I5" s="132">
        <f t="shared" si="0"/>
        <v>2945</v>
      </c>
      <c r="J5" s="132">
        <f t="shared" si="0"/>
        <v>3190</v>
      </c>
      <c r="K5" s="132">
        <f t="shared" si="0"/>
        <v>3480</v>
      </c>
      <c r="L5" s="132">
        <f t="shared" si="0"/>
        <v>2850</v>
      </c>
      <c r="M5" s="132">
        <f t="shared" si="0"/>
        <v>2170</v>
      </c>
      <c r="N5" s="132">
        <f t="shared" si="0"/>
        <v>1550</v>
      </c>
      <c r="O5" s="132">
        <f t="shared" si="0"/>
        <v>1300</v>
      </c>
      <c r="P5" s="133">
        <f>SUM(D5:O5)</f>
        <v>25042</v>
      </c>
    </row>
    <row r="6" spans="1:16" s="26" customFormat="1" ht="18" customHeight="1">
      <c r="A6" s="85" t="s">
        <v>61</v>
      </c>
      <c r="B6" s="49"/>
      <c r="C6" s="49"/>
      <c r="D6" s="132">
        <f>D10*D12</f>
        <v>759</v>
      </c>
      <c r="E6" s="132">
        <f t="shared" ref="E6:O6" si="1">E10*E12</f>
        <v>880</v>
      </c>
      <c r="F6" s="132">
        <f t="shared" si="1"/>
        <v>1240</v>
      </c>
      <c r="G6" s="132">
        <f t="shared" si="1"/>
        <v>1210</v>
      </c>
      <c r="H6" s="132">
        <f t="shared" si="1"/>
        <v>2040</v>
      </c>
      <c r="I6" s="132">
        <f t="shared" si="1"/>
        <v>2565</v>
      </c>
      <c r="J6" s="132">
        <f t="shared" si="1"/>
        <v>2750</v>
      </c>
      <c r="K6" s="132">
        <f t="shared" si="1"/>
        <v>3480</v>
      </c>
      <c r="L6" s="132">
        <f t="shared" si="1"/>
        <v>1805</v>
      </c>
      <c r="M6" s="132">
        <f t="shared" si="1"/>
        <v>1050</v>
      </c>
      <c r="N6" s="132">
        <f t="shared" si="1"/>
        <v>1000</v>
      </c>
      <c r="O6" s="132">
        <f t="shared" si="1"/>
        <v>1235</v>
      </c>
      <c r="P6" s="133">
        <f>SUM(D6:O6)</f>
        <v>20014</v>
      </c>
    </row>
    <row r="7" spans="1:16" s="26" customFormat="1" ht="18" customHeight="1">
      <c r="A7" s="62" t="s">
        <v>19</v>
      </c>
      <c r="B7" s="49"/>
      <c r="C7" s="49"/>
      <c r="D7" s="132">
        <f t="shared" ref="D7:O7" si="2">(D9*D12)</f>
        <v>25.3</v>
      </c>
      <c r="E7" s="132">
        <f t="shared" si="2"/>
        <v>30.344827586206897</v>
      </c>
      <c r="F7" s="132">
        <f t="shared" si="2"/>
        <v>40</v>
      </c>
      <c r="G7" s="132">
        <f t="shared" si="2"/>
        <v>40.333333333333329</v>
      </c>
      <c r="H7" s="132">
        <f t="shared" si="2"/>
        <v>65.806451612903217</v>
      </c>
      <c r="I7" s="132">
        <f t="shared" si="2"/>
        <v>85.5</v>
      </c>
      <c r="J7" s="132">
        <f t="shared" si="2"/>
        <v>88.709677419354833</v>
      </c>
      <c r="K7" s="132">
        <f t="shared" si="2"/>
        <v>112.25806451612902</v>
      </c>
      <c r="L7" s="132">
        <f t="shared" si="2"/>
        <v>60.166666666666664</v>
      </c>
      <c r="M7" s="132">
        <f t="shared" si="2"/>
        <v>33.870967741935488</v>
      </c>
      <c r="N7" s="132">
        <f t="shared" si="2"/>
        <v>33.333333333333329</v>
      </c>
      <c r="O7" s="132">
        <f t="shared" si="2"/>
        <v>39.838709677419352</v>
      </c>
      <c r="P7" s="134">
        <f>AVERAGE(D7:O7)</f>
        <v>54.621835990606854</v>
      </c>
    </row>
    <row r="8" spans="1:16" s="26" customFormat="1" ht="18" customHeight="1">
      <c r="A8" s="62" t="s">
        <v>22</v>
      </c>
      <c r="B8" s="49"/>
      <c r="C8" s="49"/>
      <c r="D8" s="68">
        <f t="shared" ref="D8:O8" si="3">(D4-D10)/D11</f>
        <v>0.2413793103448276</v>
      </c>
      <c r="E8" s="68">
        <f t="shared" si="3"/>
        <v>0.2413793103448276</v>
      </c>
      <c r="F8" s="68">
        <f t="shared" si="3"/>
        <v>0</v>
      </c>
      <c r="G8" s="68">
        <f t="shared" si="3"/>
        <v>0.26666666666666666</v>
      </c>
      <c r="H8" s="68">
        <f t="shared" si="3"/>
        <v>0.23333333333333334</v>
      </c>
      <c r="I8" s="68">
        <f t="shared" si="3"/>
        <v>9.6774193548387094E-2</v>
      </c>
      <c r="J8" s="68">
        <f t="shared" si="3"/>
        <v>0.20689655172413793</v>
      </c>
      <c r="K8" s="68">
        <f t="shared" si="3"/>
        <v>6.8965517241379309E-2</v>
      </c>
      <c r="L8" s="68">
        <f t="shared" si="3"/>
        <v>0.36666666666666664</v>
      </c>
      <c r="M8" s="68">
        <f t="shared" si="3"/>
        <v>0.5161290322580645</v>
      </c>
      <c r="N8" s="68">
        <f t="shared" si="3"/>
        <v>0.32258064516129031</v>
      </c>
      <c r="O8" s="68">
        <f t="shared" si="3"/>
        <v>0.6</v>
      </c>
      <c r="P8" s="69">
        <f>AVERAGE(D8:O8)</f>
        <v>0.26339760227413178</v>
      </c>
    </row>
    <row r="9" spans="1:16" s="26" customFormat="1" ht="18" customHeight="1">
      <c r="A9" s="63" t="s">
        <v>10</v>
      </c>
      <c r="B9" s="49"/>
      <c r="C9" s="49"/>
      <c r="D9" s="70">
        <f t="shared" ref="D9:O9" si="4">(D10/D4)</f>
        <v>0.76666666666666672</v>
      </c>
      <c r="E9" s="70">
        <f t="shared" si="4"/>
        <v>0.75862068965517238</v>
      </c>
      <c r="F9" s="70">
        <f t="shared" si="4"/>
        <v>1</v>
      </c>
      <c r="G9" s="70">
        <f t="shared" si="4"/>
        <v>0.73333333333333328</v>
      </c>
      <c r="H9" s="70">
        <f t="shared" si="4"/>
        <v>0.77419354838709675</v>
      </c>
      <c r="I9" s="70">
        <f t="shared" si="4"/>
        <v>0.9</v>
      </c>
      <c r="J9" s="70">
        <f t="shared" si="4"/>
        <v>0.80645161290322576</v>
      </c>
      <c r="K9" s="70">
        <f t="shared" si="4"/>
        <v>0.93548387096774188</v>
      </c>
      <c r="L9" s="70">
        <f t="shared" si="4"/>
        <v>0.6333333333333333</v>
      </c>
      <c r="M9" s="70">
        <f t="shared" si="4"/>
        <v>0.4838709677419355</v>
      </c>
      <c r="N9" s="70">
        <f t="shared" si="4"/>
        <v>0.66666666666666663</v>
      </c>
      <c r="O9" s="70">
        <f t="shared" si="4"/>
        <v>0.61290322580645162</v>
      </c>
      <c r="P9" s="71">
        <f>(P10/30)</f>
        <v>0.76666666666666672</v>
      </c>
    </row>
    <row r="10" spans="1:16" s="26" customFormat="1" ht="18" customHeight="1">
      <c r="A10" s="62" t="s">
        <v>17</v>
      </c>
      <c r="B10" s="226" t="s">
        <v>18</v>
      </c>
      <c r="C10" s="226"/>
      <c r="D10" s="86">
        <v>23</v>
      </c>
      <c r="E10" s="86">
        <v>22</v>
      </c>
      <c r="F10" s="86">
        <v>31</v>
      </c>
      <c r="G10" s="86">
        <v>22</v>
      </c>
      <c r="H10" s="86">
        <v>24</v>
      </c>
      <c r="I10" s="86">
        <v>27</v>
      </c>
      <c r="J10" s="86">
        <v>25</v>
      </c>
      <c r="K10" s="86">
        <v>29</v>
      </c>
      <c r="L10" s="86">
        <v>19</v>
      </c>
      <c r="M10" s="86">
        <v>15</v>
      </c>
      <c r="N10" s="86">
        <v>20</v>
      </c>
      <c r="O10" s="86">
        <v>19</v>
      </c>
      <c r="P10" s="87">
        <f>AVERAGE(D10:O10)</f>
        <v>23</v>
      </c>
    </row>
    <row r="11" spans="1:16" s="26" customFormat="1" ht="18" customHeight="1">
      <c r="A11" s="62" t="s">
        <v>63</v>
      </c>
      <c r="B11" s="226" t="s">
        <v>18</v>
      </c>
      <c r="C11" s="226"/>
      <c r="D11" s="86">
        <v>29</v>
      </c>
      <c r="E11" s="86">
        <v>29</v>
      </c>
      <c r="F11" s="86">
        <v>31</v>
      </c>
      <c r="G11" s="86">
        <v>30</v>
      </c>
      <c r="H11" s="86">
        <v>30</v>
      </c>
      <c r="I11" s="86">
        <v>31</v>
      </c>
      <c r="J11" s="86">
        <v>29</v>
      </c>
      <c r="K11" s="86">
        <v>29</v>
      </c>
      <c r="L11" s="86">
        <v>30</v>
      </c>
      <c r="M11" s="86">
        <v>31</v>
      </c>
      <c r="N11" s="86">
        <v>31</v>
      </c>
      <c r="O11" s="86">
        <v>20</v>
      </c>
      <c r="P11" s="87">
        <f>AVERAGE(D11:O11)</f>
        <v>29.166666666666668</v>
      </c>
    </row>
    <row r="12" spans="1:16" s="26" customFormat="1" ht="18" customHeight="1">
      <c r="A12" s="88" t="s">
        <v>23</v>
      </c>
      <c r="B12" s="227" t="s">
        <v>18</v>
      </c>
      <c r="C12" s="227"/>
      <c r="D12" s="139">
        <v>33</v>
      </c>
      <c r="E12" s="139">
        <v>40</v>
      </c>
      <c r="F12" s="139">
        <v>40</v>
      </c>
      <c r="G12" s="139">
        <v>55</v>
      </c>
      <c r="H12" s="139">
        <v>85</v>
      </c>
      <c r="I12" s="139">
        <v>95</v>
      </c>
      <c r="J12" s="139">
        <v>110</v>
      </c>
      <c r="K12" s="139">
        <v>120</v>
      </c>
      <c r="L12" s="139">
        <v>95</v>
      </c>
      <c r="M12" s="139">
        <v>70</v>
      </c>
      <c r="N12" s="139">
        <v>50</v>
      </c>
      <c r="O12" s="139">
        <v>65</v>
      </c>
      <c r="P12" s="137">
        <f>AVERAGE(D12:O12)</f>
        <v>71.5</v>
      </c>
    </row>
    <row r="13" spans="1:16" s="26" customFormat="1" ht="18" customHeight="1">
      <c r="A13" s="75"/>
      <c r="B13" s="75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1:16" s="26" customFormat="1" ht="18" customHeight="1">
      <c r="A14" s="110" t="s">
        <v>25</v>
      </c>
      <c r="B14" s="111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</row>
    <row r="15" spans="1:16" s="26" customFormat="1" ht="25.5" customHeight="1">
      <c r="A15" s="93" t="s">
        <v>26</v>
      </c>
      <c r="B15" s="94" t="s">
        <v>68</v>
      </c>
      <c r="C15" s="95" t="s">
        <v>27</v>
      </c>
      <c r="D15" s="80">
        <v>44197</v>
      </c>
      <c r="E15" s="80">
        <v>44228</v>
      </c>
      <c r="F15" s="80">
        <v>44256</v>
      </c>
      <c r="G15" s="80">
        <v>44287</v>
      </c>
      <c r="H15" s="80">
        <v>44317</v>
      </c>
      <c r="I15" s="80">
        <v>44348</v>
      </c>
      <c r="J15" s="80">
        <v>44378</v>
      </c>
      <c r="K15" s="80">
        <v>44409</v>
      </c>
      <c r="L15" s="80">
        <v>44440</v>
      </c>
      <c r="M15" s="80">
        <v>44470</v>
      </c>
      <c r="N15" s="80">
        <v>44501</v>
      </c>
      <c r="O15" s="80">
        <v>44531</v>
      </c>
      <c r="P15" s="81" t="s">
        <v>79</v>
      </c>
    </row>
    <row r="16" spans="1:16" s="26" customFormat="1" ht="18" customHeight="1">
      <c r="A16" s="96" t="s">
        <v>11</v>
      </c>
      <c r="B16" s="97" t="s">
        <v>71</v>
      </c>
      <c r="C16" s="49" t="s">
        <v>33</v>
      </c>
      <c r="D16" s="140">
        <v>100</v>
      </c>
      <c r="E16" s="140">
        <v>100</v>
      </c>
      <c r="F16" s="140">
        <v>100</v>
      </c>
      <c r="G16" s="140">
        <v>100</v>
      </c>
      <c r="H16" s="140">
        <v>100</v>
      </c>
      <c r="I16" s="140">
        <v>100</v>
      </c>
      <c r="J16" s="140">
        <v>100</v>
      </c>
      <c r="K16" s="140">
        <v>100</v>
      </c>
      <c r="L16" s="140">
        <v>100</v>
      </c>
      <c r="M16" s="140">
        <v>100</v>
      </c>
      <c r="N16" s="140">
        <v>100</v>
      </c>
      <c r="O16" s="140">
        <v>100</v>
      </c>
      <c r="P16" s="133">
        <f t="shared" ref="P16:P25" si="5">SUM(D16:O16)</f>
        <v>1200</v>
      </c>
    </row>
    <row r="17" spans="1:16" s="26" customFormat="1" ht="18" customHeight="1">
      <c r="A17" s="96" t="s">
        <v>28</v>
      </c>
      <c r="B17" s="97" t="s">
        <v>71</v>
      </c>
      <c r="C17" s="49" t="s">
        <v>36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1</v>
      </c>
      <c r="M17" s="140">
        <v>1</v>
      </c>
      <c r="N17" s="140">
        <v>1</v>
      </c>
      <c r="O17" s="140">
        <v>1</v>
      </c>
      <c r="P17" s="133">
        <f t="shared" si="5"/>
        <v>12</v>
      </c>
    </row>
    <row r="18" spans="1:16" s="26" customFormat="1" ht="18" customHeight="1">
      <c r="A18" s="96" t="s">
        <v>29</v>
      </c>
      <c r="B18" s="97" t="s">
        <v>71</v>
      </c>
      <c r="C18" s="49" t="s">
        <v>38</v>
      </c>
      <c r="D18" s="140">
        <v>2</v>
      </c>
      <c r="E18" s="140">
        <v>2</v>
      </c>
      <c r="F18" s="140">
        <v>2</v>
      </c>
      <c r="G18" s="140">
        <v>2</v>
      </c>
      <c r="H18" s="140">
        <v>2</v>
      </c>
      <c r="I18" s="140">
        <v>2</v>
      </c>
      <c r="J18" s="140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33">
        <f t="shared" si="5"/>
        <v>24</v>
      </c>
    </row>
    <row r="19" spans="1:16" s="26" customFormat="1" ht="18" customHeight="1">
      <c r="A19" s="96" t="s">
        <v>39</v>
      </c>
      <c r="B19" s="97" t="s">
        <v>71</v>
      </c>
      <c r="C19" s="49" t="s">
        <v>13</v>
      </c>
      <c r="D19" s="140">
        <v>3</v>
      </c>
      <c r="E19" s="140">
        <v>3</v>
      </c>
      <c r="F19" s="140">
        <v>3</v>
      </c>
      <c r="G19" s="140">
        <v>3</v>
      </c>
      <c r="H19" s="140">
        <v>3</v>
      </c>
      <c r="I19" s="140">
        <v>3</v>
      </c>
      <c r="J19" s="140">
        <v>3</v>
      </c>
      <c r="K19" s="140">
        <v>3</v>
      </c>
      <c r="L19" s="140">
        <v>3</v>
      </c>
      <c r="M19" s="140">
        <v>3</v>
      </c>
      <c r="N19" s="140">
        <v>3</v>
      </c>
      <c r="O19" s="140">
        <v>3</v>
      </c>
      <c r="P19" s="133">
        <f t="shared" si="5"/>
        <v>36</v>
      </c>
    </row>
    <row r="20" spans="1:16" s="26" customFormat="1" ht="18" customHeight="1">
      <c r="A20" s="96" t="s">
        <v>40</v>
      </c>
      <c r="B20" s="97" t="s">
        <v>71</v>
      </c>
      <c r="C20" s="49" t="s">
        <v>42</v>
      </c>
      <c r="D20" s="140">
        <v>4</v>
      </c>
      <c r="E20" s="140">
        <v>4</v>
      </c>
      <c r="F20" s="140">
        <v>4</v>
      </c>
      <c r="G20" s="140">
        <v>4</v>
      </c>
      <c r="H20" s="140">
        <v>4</v>
      </c>
      <c r="I20" s="140">
        <v>4</v>
      </c>
      <c r="J20" s="140">
        <v>4</v>
      </c>
      <c r="K20" s="140">
        <v>4</v>
      </c>
      <c r="L20" s="140">
        <v>4</v>
      </c>
      <c r="M20" s="140">
        <v>4</v>
      </c>
      <c r="N20" s="140">
        <v>4</v>
      </c>
      <c r="O20" s="140">
        <v>4</v>
      </c>
      <c r="P20" s="133">
        <f t="shared" si="5"/>
        <v>48</v>
      </c>
    </row>
    <row r="21" spans="1:16" s="26" customFormat="1" ht="18" customHeight="1">
      <c r="A21" s="96" t="s">
        <v>41</v>
      </c>
      <c r="B21" s="97" t="s">
        <v>71</v>
      </c>
      <c r="C21" s="49" t="s">
        <v>14</v>
      </c>
      <c r="D21" s="140">
        <v>5</v>
      </c>
      <c r="E21" s="140">
        <v>5</v>
      </c>
      <c r="F21" s="140">
        <v>5</v>
      </c>
      <c r="G21" s="140">
        <v>5</v>
      </c>
      <c r="H21" s="140">
        <v>5</v>
      </c>
      <c r="I21" s="140">
        <v>5</v>
      </c>
      <c r="J21" s="140">
        <v>5</v>
      </c>
      <c r="K21" s="140">
        <v>5</v>
      </c>
      <c r="L21" s="140">
        <v>5</v>
      </c>
      <c r="M21" s="140">
        <v>5</v>
      </c>
      <c r="N21" s="140">
        <v>5</v>
      </c>
      <c r="O21" s="140">
        <v>5</v>
      </c>
      <c r="P21" s="133">
        <f t="shared" si="5"/>
        <v>60</v>
      </c>
    </row>
    <row r="22" spans="1:16" s="26" customFormat="1" ht="18" customHeight="1">
      <c r="A22" s="96" t="s">
        <v>15</v>
      </c>
      <c r="B22" s="97" t="s">
        <v>71</v>
      </c>
      <c r="C22" s="49" t="s">
        <v>43</v>
      </c>
      <c r="D22" s="140">
        <v>6</v>
      </c>
      <c r="E22" s="140">
        <v>6</v>
      </c>
      <c r="F22" s="140">
        <v>6</v>
      </c>
      <c r="G22" s="140">
        <v>6</v>
      </c>
      <c r="H22" s="140">
        <v>6</v>
      </c>
      <c r="I22" s="140">
        <v>6</v>
      </c>
      <c r="J22" s="140">
        <v>6</v>
      </c>
      <c r="K22" s="140">
        <v>6</v>
      </c>
      <c r="L22" s="140">
        <v>6</v>
      </c>
      <c r="M22" s="140">
        <v>6</v>
      </c>
      <c r="N22" s="140">
        <v>6</v>
      </c>
      <c r="O22" s="140">
        <v>6</v>
      </c>
      <c r="P22" s="133">
        <f t="shared" si="5"/>
        <v>72</v>
      </c>
    </row>
    <row r="23" spans="1:16" s="26" customFormat="1" ht="18" customHeight="1">
      <c r="A23" s="96" t="s">
        <v>44</v>
      </c>
      <c r="B23" s="97" t="s">
        <v>71</v>
      </c>
      <c r="C23" s="49" t="s">
        <v>46</v>
      </c>
      <c r="D23" s="140">
        <v>7</v>
      </c>
      <c r="E23" s="140">
        <v>7</v>
      </c>
      <c r="F23" s="140">
        <v>7</v>
      </c>
      <c r="G23" s="140">
        <v>7</v>
      </c>
      <c r="H23" s="140">
        <v>7</v>
      </c>
      <c r="I23" s="140">
        <v>7</v>
      </c>
      <c r="J23" s="140">
        <v>7</v>
      </c>
      <c r="K23" s="140">
        <v>7</v>
      </c>
      <c r="L23" s="140">
        <v>7</v>
      </c>
      <c r="M23" s="140">
        <v>7</v>
      </c>
      <c r="N23" s="140">
        <v>7</v>
      </c>
      <c r="O23" s="140">
        <v>7</v>
      </c>
      <c r="P23" s="133">
        <f t="shared" si="5"/>
        <v>84</v>
      </c>
    </row>
    <row r="24" spans="1:16" s="26" customFormat="1" ht="18" customHeight="1">
      <c r="A24" s="96" t="s">
        <v>47</v>
      </c>
      <c r="B24" s="97" t="s">
        <v>71</v>
      </c>
      <c r="C24" s="49" t="s">
        <v>46</v>
      </c>
      <c r="D24" s="140">
        <v>20</v>
      </c>
      <c r="E24" s="140">
        <v>20</v>
      </c>
      <c r="F24" s="140">
        <v>8</v>
      </c>
      <c r="G24" s="140">
        <v>20</v>
      </c>
      <c r="H24" s="140">
        <v>20</v>
      </c>
      <c r="I24" s="140">
        <v>20</v>
      </c>
      <c r="J24" s="140">
        <v>20</v>
      </c>
      <c r="K24" s="140">
        <v>20</v>
      </c>
      <c r="L24" s="140">
        <v>20</v>
      </c>
      <c r="M24" s="140">
        <v>20</v>
      </c>
      <c r="N24" s="140">
        <v>20</v>
      </c>
      <c r="O24" s="140">
        <v>20</v>
      </c>
      <c r="P24" s="133">
        <f t="shared" si="5"/>
        <v>228</v>
      </c>
    </row>
    <row r="25" spans="1:16" s="26" customFormat="1" ht="18" customHeight="1">
      <c r="A25" s="153" t="s">
        <v>64</v>
      </c>
      <c r="B25" s="97" t="s">
        <v>71</v>
      </c>
      <c r="C25" s="89" t="s">
        <v>65</v>
      </c>
      <c r="D25" s="141">
        <v>32</v>
      </c>
      <c r="E25" s="141">
        <v>32</v>
      </c>
      <c r="F25" s="141">
        <v>32</v>
      </c>
      <c r="G25" s="141">
        <v>32</v>
      </c>
      <c r="H25" s="141">
        <v>32</v>
      </c>
      <c r="I25" s="141">
        <v>32</v>
      </c>
      <c r="J25" s="141">
        <v>32</v>
      </c>
      <c r="K25" s="141">
        <v>32</v>
      </c>
      <c r="L25" s="141">
        <v>32</v>
      </c>
      <c r="M25" s="141">
        <v>32</v>
      </c>
      <c r="N25" s="141">
        <v>32</v>
      </c>
      <c r="O25" s="141">
        <v>32</v>
      </c>
      <c r="P25" s="133">
        <f t="shared" si="5"/>
        <v>384</v>
      </c>
    </row>
    <row r="26" spans="1:16" s="26" customFormat="1" ht="27.6" customHeight="1">
      <c r="A26" s="144" t="s">
        <v>57</v>
      </c>
      <c r="B26" s="99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  <row r="27" spans="1:16" s="26" customFormat="1" ht="18" customHeight="1">
      <c r="A27" s="102" t="s">
        <v>24</v>
      </c>
      <c r="B27" s="103"/>
      <c r="C27" s="104"/>
      <c r="D27" s="142">
        <f t="shared" ref="D27:P27" si="6">SUM(D16:D25)</f>
        <v>180</v>
      </c>
      <c r="E27" s="142">
        <f t="shared" si="6"/>
        <v>180</v>
      </c>
      <c r="F27" s="142">
        <f t="shared" si="6"/>
        <v>168</v>
      </c>
      <c r="G27" s="142">
        <f t="shared" si="6"/>
        <v>180</v>
      </c>
      <c r="H27" s="142">
        <f t="shared" si="6"/>
        <v>180</v>
      </c>
      <c r="I27" s="142">
        <f t="shared" si="6"/>
        <v>180</v>
      </c>
      <c r="J27" s="142">
        <f t="shared" si="6"/>
        <v>180</v>
      </c>
      <c r="K27" s="142">
        <f t="shared" si="6"/>
        <v>180</v>
      </c>
      <c r="L27" s="142">
        <f t="shared" si="6"/>
        <v>180</v>
      </c>
      <c r="M27" s="142">
        <f t="shared" si="6"/>
        <v>180</v>
      </c>
      <c r="N27" s="142">
        <f t="shared" si="6"/>
        <v>180</v>
      </c>
      <c r="O27" s="142">
        <f t="shared" si="6"/>
        <v>180</v>
      </c>
      <c r="P27" s="143">
        <f t="shared" si="6"/>
        <v>2148</v>
      </c>
    </row>
    <row r="28" spans="1:16" s="26" customFormat="1" ht="18" customHeight="1">
      <c r="A28" s="75"/>
      <c r="B28" s="75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06"/>
    </row>
    <row r="29" spans="1:16" s="26" customFormat="1" ht="18" customHeight="1">
      <c r="A29" s="107" t="s">
        <v>6</v>
      </c>
      <c r="B29" s="108"/>
      <c r="C29" s="108"/>
      <c r="D29" s="138">
        <f t="shared" ref="D29:P29" si="7">D6-D27</f>
        <v>579</v>
      </c>
      <c r="E29" s="138">
        <f t="shared" si="7"/>
        <v>700</v>
      </c>
      <c r="F29" s="138">
        <f t="shared" si="7"/>
        <v>1072</v>
      </c>
      <c r="G29" s="138">
        <f t="shared" si="7"/>
        <v>1030</v>
      </c>
      <c r="H29" s="138">
        <f t="shared" si="7"/>
        <v>1860</v>
      </c>
      <c r="I29" s="138">
        <f t="shared" si="7"/>
        <v>2385</v>
      </c>
      <c r="J29" s="138">
        <f t="shared" si="7"/>
        <v>2570</v>
      </c>
      <c r="K29" s="138">
        <f t="shared" si="7"/>
        <v>3300</v>
      </c>
      <c r="L29" s="138">
        <f t="shared" si="7"/>
        <v>1625</v>
      </c>
      <c r="M29" s="138">
        <f t="shared" si="7"/>
        <v>870</v>
      </c>
      <c r="N29" s="138">
        <f t="shared" si="7"/>
        <v>820</v>
      </c>
      <c r="O29" s="138">
        <f t="shared" si="7"/>
        <v>1055</v>
      </c>
      <c r="P29" s="138">
        <f t="shared" si="7"/>
        <v>17866</v>
      </c>
    </row>
    <row r="30" spans="1:16" s="12" customFormat="1" ht="27" customHeight="1">
      <c r="A30" s="160" t="s">
        <v>58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16" s="12" customFormat="1" ht="19.899999999999999" customHeight="1">
      <c r="A31" s="160" t="s">
        <v>59</v>
      </c>
    </row>
    <row r="32" spans="1:16" ht="15.75" customHeight="1"/>
    <row r="33" spans="10:10" ht="15.75" customHeight="1">
      <c r="J33" s="72"/>
    </row>
    <row r="34" spans="10:10" ht="15.75" customHeight="1"/>
    <row r="35" spans="10:10" ht="15.75" customHeight="1"/>
    <row r="36" spans="10:10" ht="15.75" customHeight="1"/>
    <row r="37" spans="10:10" ht="15.75" customHeight="1"/>
    <row r="38" spans="10:10" ht="15.75" customHeight="1"/>
    <row r="39" spans="10:10" ht="15.75" customHeight="1"/>
    <row r="40" spans="10:10" ht="15.75" customHeight="1"/>
    <row r="41" spans="10:10" ht="15.75" customHeight="1"/>
    <row r="42" spans="10:10" ht="15.75" customHeight="1"/>
    <row r="43" spans="10:10" ht="15.75" customHeight="1"/>
    <row r="44" spans="10:10" ht="15.75" customHeight="1"/>
    <row r="45" spans="10:10" ht="15.75" customHeight="1"/>
    <row r="46" spans="10:10" ht="15.75" customHeight="1"/>
    <row r="47" spans="10:10" ht="15.75" customHeight="1"/>
    <row r="48" spans="10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3">
    <mergeCell ref="B10:C10"/>
    <mergeCell ref="B11:C11"/>
    <mergeCell ref="B12:C12"/>
  </mergeCells>
  <phoneticPr fontId="22" type="noConversion"/>
  <dataValidations count="2">
    <dataValidation type="list" allowBlank="1" sqref="D5:O9">
      <formula1>"Salary,Repairs &amp; Renovations,Utilities,Advertising,Insurance,Commissions &amp; Fees,Legal,Supplies,Cleaning &amp; Maintenance,Other"</formula1>
    </dataValidation>
    <dataValidation type="list" allowBlank="1" sqref="C16:C25">
      <formula1>"Salary,Repairs &amp; Renovations,Utilities,Advertising,Insurance,Commissions &amp; Fees,Legal,Supplies,Cleaning &amp; Maintenance,Software,Other"</formula1>
    </dataValidation>
  </dataValidations>
  <hyperlinks>
    <hyperlink ref="A26" r:id="rId1"/>
  </hyperlinks>
  <pageMargins left="0.7" right="0.7" top="0.75" bottom="0.75" header="0" footer="0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outlinePr summaryBelow="0" summaryRight="0"/>
  </sheetPr>
  <dimension ref="A1:P1005"/>
  <sheetViews>
    <sheetView workbookViewId="0">
      <pane xSplit="1" ySplit="12" topLeftCell="B1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4.42578125" defaultRowHeight="15" customHeight="1"/>
  <cols>
    <col min="1" max="1" width="35.85546875" style="75" customWidth="1"/>
    <col min="2" max="2" width="14.5703125" style="75" customWidth="1"/>
    <col min="3" max="3" width="20.28515625" style="75" bestFit="1" customWidth="1"/>
    <col min="4" max="9" width="14.42578125" style="76"/>
    <col min="10" max="10" width="17.7109375" style="76" customWidth="1"/>
    <col min="11" max="15" width="14.42578125" style="76"/>
    <col min="16" max="16" width="14.42578125" style="77"/>
    <col min="17" max="16384" width="14.42578125" style="26"/>
  </cols>
  <sheetData>
    <row r="1" spans="1:16" ht="18" customHeight="1">
      <c r="A1" s="73" t="s">
        <v>76</v>
      </c>
      <c r="B1" s="74"/>
      <c r="D1" s="157">
        <v>31</v>
      </c>
      <c r="E1" s="157">
        <v>28</v>
      </c>
      <c r="F1" s="157">
        <v>31</v>
      </c>
      <c r="G1" s="157">
        <v>30</v>
      </c>
      <c r="H1" s="157">
        <v>31</v>
      </c>
      <c r="I1" s="157">
        <v>30</v>
      </c>
      <c r="J1" s="157">
        <v>31</v>
      </c>
      <c r="K1" s="157">
        <v>31</v>
      </c>
      <c r="L1" s="157">
        <v>30</v>
      </c>
      <c r="M1" s="157">
        <v>31</v>
      </c>
      <c r="N1" s="157">
        <v>30</v>
      </c>
      <c r="O1" s="157">
        <v>31</v>
      </c>
      <c r="P1" s="158">
        <f>SUM(D1:O1)</f>
        <v>365</v>
      </c>
    </row>
    <row r="2" spans="1:16" s="131" customFormat="1" ht="18" customHeight="1">
      <c r="A2" s="128"/>
      <c r="B2" s="128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1:16" ht="18" customHeight="1">
      <c r="A3" s="78" t="s">
        <v>4</v>
      </c>
      <c r="B3" s="79"/>
      <c r="C3" s="79"/>
      <c r="D3" s="80">
        <v>44197</v>
      </c>
      <c r="E3" s="80">
        <v>44228</v>
      </c>
      <c r="F3" s="80">
        <v>44256</v>
      </c>
      <c r="G3" s="80">
        <v>44287</v>
      </c>
      <c r="H3" s="80">
        <v>44317</v>
      </c>
      <c r="I3" s="80">
        <v>44348</v>
      </c>
      <c r="J3" s="80">
        <v>44378</v>
      </c>
      <c r="K3" s="80">
        <v>44409</v>
      </c>
      <c r="L3" s="80">
        <v>44440</v>
      </c>
      <c r="M3" s="80">
        <v>44470</v>
      </c>
      <c r="N3" s="80">
        <v>44501</v>
      </c>
      <c r="O3" s="80">
        <v>44531</v>
      </c>
      <c r="P3" s="81" t="s">
        <v>79</v>
      </c>
    </row>
    <row r="4" spans="1:16" ht="18" customHeight="1">
      <c r="A4" s="63" t="s">
        <v>20</v>
      </c>
      <c r="B4" s="82"/>
      <c r="C4" s="82"/>
      <c r="D4" s="83">
        <f>DAY(31)</f>
        <v>31</v>
      </c>
      <c r="E4" s="83">
        <f>DAY(29)</f>
        <v>29</v>
      </c>
      <c r="F4" s="83">
        <f>DAY(31)</f>
        <v>31</v>
      </c>
      <c r="G4" s="83">
        <f>DAY(30)</f>
        <v>30</v>
      </c>
      <c r="H4" s="83">
        <f>DAY(31)</f>
        <v>31</v>
      </c>
      <c r="I4" s="83">
        <f>DAY(30)</f>
        <v>30</v>
      </c>
      <c r="J4" s="83">
        <f>DAY(31)</f>
        <v>31</v>
      </c>
      <c r="K4" s="83">
        <f>DAY(31)</f>
        <v>31</v>
      </c>
      <c r="L4" s="83">
        <f>DAY(30)</f>
        <v>30</v>
      </c>
      <c r="M4" s="83">
        <f>DAY(31)</f>
        <v>31</v>
      </c>
      <c r="N4" s="83">
        <f>DAY(30)</f>
        <v>30</v>
      </c>
      <c r="O4" s="83">
        <f>DAY(31)</f>
        <v>31</v>
      </c>
      <c r="P4" s="84"/>
    </row>
    <row r="5" spans="1:16" ht="18" customHeight="1">
      <c r="A5" s="85" t="s">
        <v>70</v>
      </c>
      <c r="B5" s="49"/>
      <c r="C5" s="49"/>
      <c r="D5" s="132">
        <f>(D11*D12)</f>
        <v>957</v>
      </c>
      <c r="E5" s="132">
        <f t="shared" ref="E5:O5" si="0">(E11*E12)</f>
        <v>1160</v>
      </c>
      <c r="F5" s="132">
        <f t="shared" si="0"/>
        <v>1240</v>
      </c>
      <c r="G5" s="132">
        <f t="shared" si="0"/>
        <v>1650</v>
      </c>
      <c r="H5" s="132">
        <f t="shared" si="0"/>
        <v>2550</v>
      </c>
      <c r="I5" s="132">
        <f t="shared" si="0"/>
        <v>2945</v>
      </c>
      <c r="J5" s="132">
        <f t="shared" si="0"/>
        <v>3190</v>
      </c>
      <c r="K5" s="132">
        <f t="shared" si="0"/>
        <v>3480</v>
      </c>
      <c r="L5" s="132">
        <f t="shared" si="0"/>
        <v>2850</v>
      </c>
      <c r="M5" s="132">
        <f t="shared" si="0"/>
        <v>2170</v>
      </c>
      <c r="N5" s="132">
        <f t="shared" si="0"/>
        <v>1550</v>
      </c>
      <c r="O5" s="132">
        <f t="shared" si="0"/>
        <v>1300</v>
      </c>
      <c r="P5" s="133">
        <f>SUM(D5:O5)</f>
        <v>25042</v>
      </c>
    </row>
    <row r="6" spans="1:16" ht="18" customHeight="1">
      <c r="A6" s="85" t="s">
        <v>61</v>
      </c>
      <c r="B6" s="49"/>
      <c r="C6" s="49"/>
      <c r="D6" s="132">
        <f>D10*D12</f>
        <v>759</v>
      </c>
      <c r="E6" s="132">
        <f t="shared" ref="E6:O6" si="1">E10*E12</f>
        <v>880</v>
      </c>
      <c r="F6" s="132">
        <f t="shared" si="1"/>
        <v>1240</v>
      </c>
      <c r="G6" s="132">
        <f t="shared" si="1"/>
        <v>1210</v>
      </c>
      <c r="H6" s="132">
        <f t="shared" si="1"/>
        <v>2040</v>
      </c>
      <c r="I6" s="132">
        <f t="shared" si="1"/>
        <v>2565</v>
      </c>
      <c r="J6" s="132">
        <f t="shared" si="1"/>
        <v>2750</v>
      </c>
      <c r="K6" s="132">
        <f t="shared" si="1"/>
        <v>3480</v>
      </c>
      <c r="L6" s="132">
        <f t="shared" si="1"/>
        <v>1805</v>
      </c>
      <c r="M6" s="132">
        <f t="shared" si="1"/>
        <v>1050</v>
      </c>
      <c r="N6" s="132">
        <f t="shared" si="1"/>
        <v>1000</v>
      </c>
      <c r="O6" s="132">
        <f t="shared" si="1"/>
        <v>1235</v>
      </c>
      <c r="P6" s="133">
        <f>SUM(D6:O6)</f>
        <v>20014</v>
      </c>
    </row>
    <row r="7" spans="1:16" ht="18" customHeight="1">
      <c r="A7" s="62" t="s">
        <v>19</v>
      </c>
      <c r="B7" s="49"/>
      <c r="C7" s="49"/>
      <c r="D7" s="132">
        <f t="shared" ref="D7:O7" si="2">(D9*D12)</f>
        <v>24.483870967741936</v>
      </c>
      <c r="E7" s="132">
        <f t="shared" si="2"/>
        <v>30.344827586206897</v>
      </c>
      <c r="F7" s="132">
        <f t="shared" si="2"/>
        <v>40</v>
      </c>
      <c r="G7" s="132">
        <f t="shared" si="2"/>
        <v>40.333333333333329</v>
      </c>
      <c r="H7" s="132">
        <f t="shared" si="2"/>
        <v>65.806451612903217</v>
      </c>
      <c r="I7" s="132">
        <f t="shared" si="2"/>
        <v>85.5</v>
      </c>
      <c r="J7" s="132">
        <f t="shared" si="2"/>
        <v>88.709677419354833</v>
      </c>
      <c r="K7" s="132">
        <f t="shared" si="2"/>
        <v>112.25806451612902</v>
      </c>
      <c r="L7" s="132">
        <f t="shared" si="2"/>
        <v>60.166666666666664</v>
      </c>
      <c r="M7" s="132">
        <f t="shared" si="2"/>
        <v>33.870967741935488</v>
      </c>
      <c r="N7" s="132">
        <f t="shared" si="2"/>
        <v>33.333333333333329</v>
      </c>
      <c r="O7" s="132">
        <f t="shared" si="2"/>
        <v>39.838709677419352</v>
      </c>
      <c r="P7" s="134">
        <f>AVERAGE(D7:O7)</f>
        <v>54.55382523791868</v>
      </c>
    </row>
    <row r="8" spans="1:16" ht="18" customHeight="1">
      <c r="A8" s="62" t="s">
        <v>16</v>
      </c>
      <c r="B8" s="49"/>
      <c r="C8" s="49"/>
      <c r="D8" s="68">
        <f t="shared" ref="D8:O8" si="3">(D4-D10)/D11</f>
        <v>0.27586206896551724</v>
      </c>
      <c r="E8" s="68">
        <f t="shared" si="3"/>
        <v>0.2413793103448276</v>
      </c>
      <c r="F8" s="68">
        <f t="shared" si="3"/>
        <v>0</v>
      </c>
      <c r="G8" s="68">
        <f t="shared" si="3"/>
        <v>0.26666666666666666</v>
      </c>
      <c r="H8" s="68">
        <f t="shared" si="3"/>
        <v>0.23333333333333334</v>
      </c>
      <c r="I8" s="68">
        <f t="shared" si="3"/>
        <v>9.6774193548387094E-2</v>
      </c>
      <c r="J8" s="68">
        <f t="shared" si="3"/>
        <v>0.20689655172413793</v>
      </c>
      <c r="K8" s="68">
        <f t="shared" si="3"/>
        <v>6.8965517241379309E-2</v>
      </c>
      <c r="L8" s="68">
        <f t="shared" si="3"/>
        <v>0.36666666666666664</v>
      </c>
      <c r="M8" s="68">
        <f t="shared" si="3"/>
        <v>0.5161290322580645</v>
      </c>
      <c r="N8" s="68">
        <f t="shared" si="3"/>
        <v>0.32258064516129031</v>
      </c>
      <c r="O8" s="68">
        <f t="shared" si="3"/>
        <v>0.6</v>
      </c>
      <c r="P8" s="69">
        <f>AVERAGE(D8:O8)</f>
        <v>0.26627116549252255</v>
      </c>
    </row>
    <row r="9" spans="1:16" ht="18" customHeight="1">
      <c r="A9" s="63" t="s">
        <v>10</v>
      </c>
      <c r="B9" s="49"/>
      <c r="C9" s="49"/>
      <c r="D9" s="70">
        <f t="shared" ref="D9:O9" si="4">(D10/D4)</f>
        <v>0.74193548387096775</v>
      </c>
      <c r="E9" s="70">
        <f t="shared" si="4"/>
        <v>0.75862068965517238</v>
      </c>
      <c r="F9" s="70">
        <f t="shared" si="4"/>
        <v>1</v>
      </c>
      <c r="G9" s="70">
        <f t="shared" si="4"/>
        <v>0.73333333333333328</v>
      </c>
      <c r="H9" s="70">
        <f t="shared" si="4"/>
        <v>0.77419354838709675</v>
      </c>
      <c r="I9" s="70">
        <f t="shared" si="4"/>
        <v>0.9</v>
      </c>
      <c r="J9" s="70">
        <f t="shared" si="4"/>
        <v>0.80645161290322576</v>
      </c>
      <c r="K9" s="70">
        <f t="shared" si="4"/>
        <v>0.93548387096774188</v>
      </c>
      <c r="L9" s="70">
        <f t="shared" si="4"/>
        <v>0.6333333333333333</v>
      </c>
      <c r="M9" s="70">
        <f t="shared" si="4"/>
        <v>0.4838709677419355</v>
      </c>
      <c r="N9" s="70">
        <f t="shared" si="4"/>
        <v>0.66666666666666663</v>
      </c>
      <c r="O9" s="70">
        <f t="shared" si="4"/>
        <v>0.61290322580645162</v>
      </c>
      <c r="P9" s="71">
        <f>(P10/30)</f>
        <v>0.76666666666666672</v>
      </c>
    </row>
    <row r="10" spans="1:16" ht="18" customHeight="1">
      <c r="A10" s="62" t="s">
        <v>17</v>
      </c>
      <c r="B10" s="226" t="s">
        <v>18</v>
      </c>
      <c r="C10" s="226"/>
      <c r="D10" s="86">
        <v>23</v>
      </c>
      <c r="E10" s="86">
        <v>22</v>
      </c>
      <c r="F10" s="86">
        <v>31</v>
      </c>
      <c r="G10" s="86">
        <v>22</v>
      </c>
      <c r="H10" s="86">
        <v>24</v>
      </c>
      <c r="I10" s="86">
        <v>27</v>
      </c>
      <c r="J10" s="86">
        <v>25</v>
      </c>
      <c r="K10" s="86">
        <v>29</v>
      </c>
      <c r="L10" s="86">
        <v>19</v>
      </c>
      <c r="M10" s="86">
        <v>15</v>
      </c>
      <c r="N10" s="86">
        <v>20</v>
      </c>
      <c r="O10" s="86">
        <v>19</v>
      </c>
      <c r="P10" s="87">
        <f>AVERAGE(D10:O10)</f>
        <v>23</v>
      </c>
    </row>
    <row r="11" spans="1:16" ht="18" customHeight="1">
      <c r="A11" s="62" t="s">
        <v>63</v>
      </c>
      <c r="B11" s="226" t="s">
        <v>18</v>
      </c>
      <c r="C11" s="226"/>
      <c r="D11" s="86">
        <v>29</v>
      </c>
      <c r="E11" s="86">
        <v>29</v>
      </c>
      <c r="F11" s="86">
        <v>31</v>
      </c>
      <c r="G11" s="86">
        <v>30</v>
      </c>
      <c r="H11" s="86">
        <v>30</v>
      </c>
      <c r="I11" s="86">
        <v>31</v>
      </c>
      <c r="J11" s="86">
        <v>29</v>
      </c>
      <c r="K11" s="86">
        <v>29</v>
      </c>
      <c r="L11" s="86">
        <v>30</v>
      </c>
      <c r="M11" s="86">
        <v>31</v>
      </c>
      <c r="N11" s="86">
        <v>31</v>
      </c>
      <c r="O11" s="86">
        <v>20</v>
      </c>
      <c r="P11" s="87">
        <f>AVERAGE(D11:O11)</f>
        <v>29.166666666666668</v>
      </c>
    </row>
    <row r="12" spans="1:16" ht="18" customHeight="1">
      <c r="A12" s="88" t="s">
        <v>23</v>
      </c>
      <c r="B12" s="227" t="s">
        <v>18</v>
      </c>
      <c r="C12" s="227"/>
      <c r="D12" s="139">
        <v>33</v>
      </c>
      <c r="E12" s="139">
        <v>40</v>
      </c>
      <c r="F12" s="139">
        <v>40</v>
      </c>
      <c r="G12" s="139">
        <v>55</v>
      </c>
      <c r="H12" s="139">
        <v>85</v>
      </c>
      <c r="I12" s="139">
        <v>95</v>
      </c>
      <c r="J12" s="139">
        <v>110</v>
      </c>
      <c r="K12" s="139">
        <v>120</v>
      </c>
      <c r="L12" s="139">
        <v>95</v>
      </c>
      <c r="M12" s="139">
        <v>70</v>
      </c>
      <c r="N12" s="139">
        <v>50</v>
      </c>
      <c r="O12" s="139">
        <v>65</v>
      </c>
      <c r="P12" s="137">
        <f>AVERAGE(D12:O12)</f>
        <v>71.5</v>
      </c>
    </row>
    <row r="13" spans="1:16" ht="18" customHeight="1">
      <c r="A13" s="89"/>
      <c r="B13" s="82"/>
      <c r="C13" s="82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91"/>
    </row>
    <row r="14" spans="1:16" ht="18" customHeight="1">
      <c r="A14" s="92" t="s">
        <v>25</v>
      </c>
    </row>
    <row r="15" spans="1:16" ht="24.75" customHeight="1">
      <c r="A15" s="93" t="s">
        <v>26</v>
      </c>
      <c r="B15" s="94" t="s">
        <v>68</v>
      </c>
      <c r="C15" s="95" t="s">
        <v>27</v>
      </c>
      <c r="D15" s="80">
        <v>44197</v>
      </c>
      <c r="E15" s="80">
        <v>44228</v>
      </c>
      <c r="F15" s="80">
        <v>44256</v>
      </c>
      <c r="G15" s="80">
        <v>44287</v>
      </c>
      <c r="H15" s="80">
        <v>44317</v>
      </c>
      <c r="I15" s="80">
        <v>44348</v>
      </c>
      <c r="J15" s="80">
        <v>44378</v>
      </c>
      <c r="K15" s="80">
        <v>44409</v>
      </c>
      <c r="L15" s="80">
        <v>44440</v>
      </c>
      <c r="M15" s="80">
        <v>44470</v>
      </c>
      <c r="N15" s="80">
        <v>44501</v>
      </c>
      <c r="O15" s="80">
        <v>44531</v>
      </c>
      <c r="P15" s="81" t="s">
        <v>79</v>
      </c>
    </row>
    <row r="16" spans="1:16" ht="18" customHeight="1">
      <c r="A16" s="96" t="s">
        <v>11</v>
      </c>
      <c r="B16" s="97" t="s">
        <v>71</v>
      </c>
      <c r="C16" s="49" t="s">
        <v>33</v>
      </c>
      <c r="D16" s="140">
        <v>100</v>
      </c>
      <c r="E16" s="140">
        <v>100</v>
      </c>
      <c r="F16" s="140">
        <v>100</v>
      </c>
      <c r="G16" s="140">
        <v>100</v>
      </c>
      <c r="H16" s="140">
        <v>100</v>
      </c>
      <c r="I16" s="140">
        <v>100</v>
      </c>
      <c r="J16" s="140">
        <v>100</v>
      </c>
      <c r="K16" s="140">
        <v>100</v>
      </c>
      <c r="L16" s="140">
        <v>100</v>
      </c>
      <c r="M16" s="140">
        <v>100</v>
      </c>
      <c r="N16" s="140">
        <v>100</v>
      </c>
      <c r="O16" s="140">
        <v>100</v>
      </c>
      <c r="P16" s="133">
        <f t="shared" ref="P16:P25" si="5">SUM(D16:O16)</f>
        <v>1200</v>
      </c>
    </row>
    <row r="17" spans="1:16" ht="18" customHeight="1">
      <c r="A17" s="96" t="s">
        <v>28</v>
      </c>
      <c r="B17" s="97" t="s">
        <v>71</v>
      </c>
      <c r="C17" s="49" t="s">
        <v>34</v>
      </c>
      <c r="D17" s="140">
        <v>1</v>
      </c>
      <c r="E17" s="140">
        <v>1</v>
      </c>
      <c r="F17" s="140">
        <v>1</v>
      </c>
      <c r="G17" s="140">
        <v>1</v>
      </c>
      <c r="H17" s="140">
        <v>1</v>
      </c>
      <c r="I17" s="140">
        <v>1</v>
      </c>
      <c r="J17" s="140">
        <v>1</v>
      </c>
      <c r="K17" s="140">
        <v>1</v>
      </c>
      <c r="L17" s="140">
        <v>1</v>
      </c>
      <c r="M17" s="140">
        <v>1</v>
      </c>
      <c r="N17" s="140">
        <v>1</v>
      </c>
      <c r="O17" s="140">
        <v>1</v>
      </c>
      <c r="P17" s="133">
        <f t="shared" si="5"/>
        <v>12</v>
      </c>
    </row>
    <row r="18" spans="1:16" ht="18" customHeight="1">
      <c r="A18" s="96" t="s">
        <v>29</v>
      </c>
      <c r="B18" s="97" t="s">
        <v>71</v>
      </c>
      <c r="C18" s="49" t="s">
        <v>38</v>
      </c>
      <c r="D18" s="140">
        <v>2</v>
      </c>
      <c r="E18" s="140">
        <v>2</v>
      </c>
      <c r="F18" s="140">
        <v>2</v>
      </c>
      <c r="G18" s="140">
        <v>2</v>
      </c>
      <c r="H18" s="140">
        <v>2</v>
      </c>
      <c r="I18" s="140">
        <v>2</v>
      </c>
      <c r="J18" s="140">
        <v>2</v>
      </c>
      <c r="K18" s="140">
        <v>2</v>
      </c>
      <c r="L18" s="140">
        <v>2</v>
      </c>
      <c r="M18" s="140">
        <v>2</v>
      </c>
      <c r="N18" s="140">
        <v>2</v>
      </c>
      <c r="O18" s="140">
        <v>2</v>
      </c>
      <c r="P18" s="133">
        <f t="shared" si="5"/>
        <v>24</v>
      </c>
    </row>
    <row r="19" spans="1:16" ht="18" customHeight="1">
      <c r="A19" s="96" t="s">
        <v>39</v>
      </c>
      <c r="B19" s="97" t="s">
        <v>71</v>
      </c>
      <c r="C19" s="49" t="s">
        <v>13</v>
      </c>
      <c r="D19" s="140">
        <v>3</v>
      </c>
      <c r="E19" s="140">
        <v>3</v>
      </c>
      <c r="F19" s="140">
        <v>3</v>
      </c>
      <c r="G19" s="140">
        <v>3</v>
      </c>
      <c r="H19" s="140">
        <v>3</v>
      </c>
      <c r="I19" s="140">
        <v>3</v>
      </c>
      <c r="J19" s="140">
        <v>3</v>
      </c>
      <c r="K19" s="140">
        <v>3</v>
      </c>
      <c r="L19" s="140">
        <v>3</v>
      </c>
      <c r="M19" s="140">
        <v>3</v>
      </c>
      <c r="N19" s="140">
        <v>3</v>
      </c>
      <c r="O19" s="140">
        <v>3</v>
      </c>
      <c r="P19" s="133">
        <f t="shared" si="5"/>
        <v>36</v>
      </c>
    </row>
    <row r="20" spans="1:16" ht="18" customHeight="1">
      <c r="A20" s="147" t="s">
        <v>40</v>
      </c>
      <c r="B20" s="97" t="s">
        <v>71</v>
      </c>
      <c r="C20" s="148" t="s">
        <v>42</v>
      </c>
      <c r="D20" s="140">
        <v>4</v>
      </c>
      <c r="E20" s="140">
        <v>4</v>
      </c>
      <c r="F20" s="140">
        <v>4</v>
      </c>
      <c r="G20" s="140">
        <v>4</v>
      </c>
      <c r="H20" s="140">
        <v>4</v>
      </c>
      <c r="I20" s="140">
        <v>4</v>
      </c>
      <c r="J20" s="140">
        <v>4</v>
      </c>
      <c r="K20" s="140">
        <v>4</v>
      </c>
      <c r="L20" s="140">
        <v>4</v>
      </c>
      <c r="M20" s="140">
        <v>4</v>
      </c>
      <c r="N20" s="140">
        <v>4</v>
      </c>
      <c r="O20" s="140">
        <v>4</v>
      </c>
      <c r="P20" s="133">
        <f t="shared" si="5"/>
        <v>48</v>
      </c>
    </row>
    <row r="21" spans="1:16" ht="18" customHeight="1">
      <c r="A21" s="147" t="s">
        <v>41</v>
      </c>
      <c r="B21" s="97" t="s">
        <v>71</v>
      </c>
      <c r="C21" s="49" t="s">
        <v>14</v>
      </c>
      <c r="D21" s="140">
        <v>5</v>
      </c>
      <c r="E21" s="140">
        <v>5</v>
      </c>
      <c r="F21" s="140">
        <v>5</v>
      </c>
      <c r="G21" s="140">
        <v>5</v>
      </c>
      <c r="H21" s="140">
        <v>5</v>
      </c>
      <c r="I21" s="140">
        <v>5</v>
      </c>
      <c r="J21" s="140">
        <v>5</v>
      </c>
      <c r="K21" s="140">
        <v>5</v>
      </c>
      <c r="L21" s="140">
        <v>5</v>
      </c>
      <c r="M21" s="140">
        <v>5</v>
      </c>
      <c r="N21" s="140">
        <v>5</v>
      </c>
      <c r="O21" s="140">
        <v>5</v>
      </c>
      <c r="P21" s="133">
        <f t="shared" si="5"/>
        <v>60</v>
      </c>
    </row>
    <row r="22" spans="1:16" ht="18" customHeight="1">
      <c r="A22" s="151" t="s">
        <v>15</v>
      </c>
      <c r="B22" s="97" t="s">
        <v>71</v>
      </c>
      <c r="C22" s="49" t="s">
        <v>43</v>
      </c>
      <c r="D22" s="140">
        <v>6</v>
      </c>
      <c r="E22" s="140">
        <v>6</v>
      </c>
      <c r="F22" s="140">
        <v>6</v>
      </c>
      <c r="G22" s="140">
        <v>6</v>
      </c>
      <c r="H22" s="140">
        <v>6</v>
      </c>
      <c r="I22" s="140">
        <v>6</v>
      </c>
      <c r="J22" s="140">
        <v>6</v>
      </c>
      <c r="K22" s="140">
        <v>6</v>
      </c>
      <c r="L22" s="140">
        <v>6</v>
      </c>
      <c r="M22" s="140">
        <v>6</v>
      </c>
      <c r="N22" s="140">
        <v>6</v>
      </c>
      <c r="O22" s="140">
        <v>6</v>
      </c>
      <c r="P22" s="133">
        <f t="shared" si="5"/>
        <v>72</v>
      </c>
    </row>
    <row r="23" spans="1:16" ht="18" customHeight="1">
      <c r="A23" s="147" t="s">
        <v>44</v>
      </c>
      <c r="B23" s="97" t="s">
        <v>71</v>
      </c>
      <c r="C23" s="49" t="s">
        <v>46</v>
      </c>
      <c r="D23" s="140">
        <v>7</v>
      </c>
      <c r="E23" s="140">
        <v>7</v>
      </c>
      <c r="F23" s="140">
        <v>7</v>
      </c>
      <c r="G23" s="140">
        <v>7</v>
      </c>
      <c r="H23" s="140">
        <v>7</v>
      </c>
      <c r="I23" s="140">
        <v>7</v>
      </c>
      <c r="J23" s="140">
        <v>7</v>
      </c>
      <c r="K23" s="140">
        <v>7</v>
      </c>
      <c r="L23" s="140">
        <v>7</v>
      </c>
      <c r="M23" s="140">
        <v>7</v>
      </c>
      <c r="N23" s="140">
        <v>7</v>
      </c>
      <c r="O23" s="140">
        <v>7</v>
      </c>
      <c r="P23" s="133">
        <f t="shared" si="5"/>
        <v>84</v>
      </c>
    </row>
    <row r="24" spans="1:16" ht="18" customHeight="1">
      <c r="A24" s="151" t="s">
        <v>47</v>
      </c>
      <c r="B24" s="97" t="s">
        <v>71</v>
      </c>
      <c r="C24" s="49" t="s">
        <v>46</v>
      </c>
      <c r="D24" s="140">
        <v>20</v>
      </c>
      <c r="E24" s="140">
        <v>20</v>
      </c>
      <c r="F24" s="140">
        <v>8</v>
      </c>
      <c r="G24" s="140">
        <v>20</v>
      </c>
      <c r="H24" s="140">
        <v>20</v>
      </c>
      <c r="I24" s="140">
        <v>20</v>
      </c>
      <c r="J24" s="140">
        <v>20</v>
      </c>
      <c r="K24" s="140">
        <v>20</v>
      </c>
      <c r="L24" s="140">
        <v>20</v>
      </c>
      <c r="M24" s="140">
        <v>20</v>
      </c>
      <c r="N24" s="140">
        <v>20</v>
      </c>
      <c r="O24" s="140">
        <v>20</v>
      </c>
      <c r="P24" s="133">
        <f t="shared" si="5"/>
        <v>228</v>
      </c>
    </row>
    <row r="25" spans="1:16" ht="18" customHeight="1">
      <c r="A25" s="152" t="s">
        <v>64</v>
      </c>
      <c r="B25" s="97" t="s">
        <v>71</v>
      </c>
      <c r="C25" s="89" t="s">
        <v>65</v>
      </c>
      <c r="D25" s="141">
        <v>32</v>
      </c>
      <c r="E25" s="141">
        <v>32</v>
      </c>
      <c r="F25" s="141">
        <v>32</v>
      </c>
      <c r="G25" s="141">
        <v>32</v>
      </c>
      <c r="H25" s="141">
        <v>32</v>
      </c>
      <c r="I25" s="141">
        <v>32</v>
      </c>
      <c r="J25" s="141">
        <v>32</v>
      </c>
      <c r="K25" s="141">
        <v>32</v>
      </c>
      <c r="L25" s="141">
        <v>32</v>
      </c>
      <c r="M25" s="141">
        <v>32</v>
      </c>
      <c r="N25" s="141">
        <v>32</v>
      </c>
      <c r="O25" s="141">
        <v>32</v>
      </c>
      <c r="P25" s="133">
        <f t="shared" si="5"/>
        <v>384</v>
      </c>
    </row>
    <row r="26" spans="1:16" ht="42" customHeight="1">
      <c r="A26" s="144" t="s">
        <v>57</v>
      </c>
      <c r="B26" s="99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  <row r="27" spans="1:16" ht="18" customHeight="1">
      <c r="A27" s="102" t="s">
        <v>24</v>
      </c>
      <c r="B27" s="103"/>
      <c r="C27" s="104"/>
      <c r="D27" s="142">
        <f t="shared" ref="D27:P27" si="6">SUM(D16:D25)</f>
        <v>180</v>
      </c>
      <c r="E27" s="142">
        <f t="shared" si="6"/>
        <v>180</v>
      </c>
      <c r="F27" s="142">
        <f t="shared" si="6"/>
        <v>168</v>
      </c>
      <c r="G27" s="142">
        <f t="shared" si="6"/>
        <v>180</v>
      </c>
      <c r="H27" s="142">
        <f t="shared" si="6"/>
        <v>180</v>
      </c>
      <c r="I27" s="142">
        <f t="shared" si="6"/>
        <v>180</v>
      </c>
      <c r="J27" s="142">
        <f t="shared" si="6"/>
        <v>180</v>
      </c>
      <c r="K27" s="142">
        <f t="shared" si="6"/>
        <v>180</v>
      </c>
      <c r="L27" s="142">
        <f t="shared" si="6"/>
        <v>180</v>
      </c>
      <c r="M27" s="142">
        <f t="shared" si="6"/>
        <v>180</v>
      </c>
      <c r="N27" s="142">
        <f t="shared" si="6"/>
        <v>180</v>
      </c>
      <c r="O27" s="142">
        <f t="shared" si="6"/>
        <v>180</v>
      </c>
      <c r="P27" s="143">
        <f t="shared" si="6"/>
        <v>2148</v>
      </c>
    </row>
    <row r="28" spans="1:16" ht="18" customHeight="1">
      <c r="P28" s="106"/>
    </row>
    <row r="29" spans="1:16" ht="18" customHeight="1">
      <c r="A29" s="107" t="s">
        <v>6</v>
      </c>
      <c r="B29" s="108"/>
      <c r="C29" s="108"/>
      <c r="D29" s="138">
        <f t="shared" ref="D29:P29" si="7">D6-D27</f>
        <v>579</v>
      </c>
      <c r="E29" s="138">
        <f t="shared" si="7"/>
        <v>700</v>
      </c>
      <c r="F29" s="138">
        <f t="shared" si="7"/>
        <v>1072</v>
      </c>
      <c r="G29" s="138">
        <f t="shared" si="7"/>
        <v>1030</v>
      </c>
      <c r="H29" s="138">
        <f t="shared" si="7"/>
        <v>1860</v>
      </c>
      <c r="I29" s="138">
        <f t="shared" si="7"/>
        <v>2385</v>
      </c>
      <c r="J29" s="138">
        <f t="shared" si="7"/>
        <v>2570</v>
      </c>
      <c r="K29" s="138">
        <f t="shared" si="7"/>
        <v>3300</v>
      </c>
      <c r="L29" s="138">
        <f t="shared" si="7"/>
        <v>1625</v>
      </c>
      <c r="M29" s="138">
        <f t="shared" si="7"/>
        <v>870</v>
      </c>
      <c r="N29" s="138">
        <f t="shared" si="7"/>
        <v>820</v>
      </c>
      <c r="O29" s="138">
        <f t="shared" si="7"/>
        <v>1055</v>
      </c>
      <c r="P29" s="138">
        <f t="shared" si="7"/>
        <v>17866</v>
      </c>
    </row>
    <row r="30" spans="1:16" s="12" customFormat="1" ht="27" customHeight="1">
      <c r="A30" s="160" t="s">
        <v>58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</row>
    <row r="31" spans="1:16" s="12" customFormat="1" ht="19.899999999999999" customHeight="1">
      <c r="A31" s="160" t="s">
        <v>59</v>
      </c>
    </row>
    <row r="32" spans="1:16" ht="15.75" customHeight="1"/>
    <row r="33" spans="10:10" ht="15.75" customHeight="1">
      <c r="J33" s="109"/>
    </row>
    <row r="34" spans="10:10" ht="15.75" customHeight="1"/>
    <row r="35" spans="10:10" ht="15.75" customHeight="1"/>
    <row r="36" spans="10:10" ht="15.75" customHeight="1"/>
    <row r="37" spans="10:10" ht="15.75" customHeight="1"/>
    <row r="38" spans="10:10" ht="15.75" customHeight="1"/>
    <row r="39" spans="10:10" ht="15.75" customHeight="1"/>
    <row r="40" spans="10:10" ht="15.75" customHeight="1"/>
    <row r="41" spans="10:10" ht="15.75" customHeight="1"/>
    <row r="42" spans="10:10" ht="15.75" customHeight="1"/>
    <row r="43" spans="10:10" ht="15.75" customHeight="1"/>
    <row r="44" spans="10:10" ht="15.75" customHeight="1"/>
    <row r="45" spans="10:10" ht="15.75" customHeight="1"/>
    <row r="46" spans="10:10" ht="15.75" customHeight="1"/>
    <row r="47" spans="10:10" ht="15.75" customHeight="1"/>
    <row r="48" spans="10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3">
    <mergeCell ref="B10:C10"/>
    <mergeCell ref="B11:C11"/>
    <mergeCell ref="B12:C12"/>
  </mergeCells>
  <phoneticPr fontId="22" type="noConversion"/>
  <dataValidations count="2">
    <dataValidation type="list" allowBlank="1" sqref="D5:O9">
      <formula1>"Salary,Repairs &amp; Renovations,Utilities,Advertising,Insurance,Commissions &amp; Fees,Legal,Supplies,Cleaning &amp; Maintenance,Other"</formula1>
    </dataValidation>
    <dataValidation type="list" allowBlank="1" sqref="C16:C25">
      <formula1>"Salary,Repairs &amp; Renovations,Utilities,Advertising,Insurance,Commissions &amp; Fees,Legal,Supplies,Cleaning &amp; Maintenance,Software,Other"</formula1>
    </dataValidation>
  </dataValidations>
  <hyperlinks>
    <hyperlink ref="A26" r:id="rId1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Инструкции</vt:lpstr>
      <vt:lpstr>Итог 2024 г.</vt:lpstr>
      <vt:lpstr>Квартира 1</vt:lpstr>
      <vt:lpstr>Квартира 2</vt:lpstr>
      <vt:lpstr>Квартира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Moum</dc:creator>
  <cp:lastModifiedBy>kasht</cp:lastModifiedBy>
  <dcterms:created xsi:type="dcterms:W3CDTF">2021-06-15T14:10:53Z</dcterms:created>
  <dcterms:modified xsi:type="dcterms:W3CDTF">2024-02-08T10:16:14Z</dcterms:modified>
</cp:coreProperties>
</file>